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EDC13F5-452C-4A24-B8AC-CEC4EC61313A}" xr6:coauthVersionLast="47" xr6:coauthVersionMax="47" xr10:uidLastSave="{00000000-0000-0000-0000-000000000000}"/>
  <workbookProtection workbookAlgorithmName="SHA-512" workbookHashValue="1RZ9OsgnHbZrYSUPPFKNMWdqrmVr8cchTgeU6pb509buSLG2axeEzsz/l5ixzAZMn3ZINwiu87gTPn+0PGBPYw==" workbookSaltValue="csGABZNNrc6Ma4fysKrnfw==" workbookSpinCount="100000" lockStructure="1"/>
  <bookViews>
    <workbookView xWindow="-108" yWindow="312" windowWidth="23256" windowHeight="12156" xr2:uid="{CEF8FE74-2DEE-42FB-BFCF-6EBB67E81FD9}"/>
  </bookViews>
  <sheets>
    <sheet name="Main" sheetId="2" r:id="rId1"/>
    <sheet name="Price" sheetId="3" state="veryHidden" r:id="rId2"/>
    <sheet name="IVOL" sheetId="4" state="very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2" l="1"/>
  <c r="K42" i="2"/>
  <c r="AG1" i="2"/>
  <c r="AA43" i="2"/>
  <c r="A1" i="3"/>
  <c r="B1" i="2"/>
  <c r="U1" i="2"/>
  <c r="AH175" i="4" l="1"/>
  <c r="AH176" i="4"/>
  <c r="AN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2" i="2"/>
  <c r="V32" i="2" l="1"/>
  <c r="AB32" i="2" s="1"/>
  <c r="V33" i="2"/>
  <c r="W33" i="2" s="1"/>
  <c r="X33" i="2" s="1"/>
  <c r="V34" i="2"/>
  <c r="Z34" i="2" s="1"/>
  <c r="V35" i="2"/>
  <c r="W35" i="2" s="1"/>
  <c r="X35" i="2" s="1"/>
  <c r="I35" i="2" s="1"/>
  <c r="V36" i="2"/>
  <c r="U33" i="2"/>
  <c r="U34" i="2"/>
  <c r="U35" i="2"/>
  <c r="U36" i="2"/>
  <c r="U32" i="2"/>
  <c r="B176" i="4"/>
  <c r="E176" i="4"/>
  <c r="F176" i="4"/>
  <c r="G176" i="4"/>
  <c r="H176" i="4"/>
  <c r="I176" i="4"/>
  <c r="L176" i="4"/>
  <c r="AI176" i="4"/>
  <c r="H35" i="2"/>
  <c r="AG176" i="4"/>
  <c r="AF176" i="4"/>
  <c r="AE176" i="4"/>
  <c r="AD176" i="4"/>
  <c r="AC176" i="4"/>
  <c r="AB176" i="4"/>
  <c r="AA176" i="4"/>
  <c r="Z176" i="4"/>
  <c r="Y176" i="4"/>
  <c r="AI175" i="4"/>
  <c r="H36" i="2" s="1"/>
  <c r="AG175" i="4"/>
  <c r="H34" i="2" s="1"/>
  <c r="AF175" i="4"/>
  <c r="H33" i="2" s="1"/>
  <c r="AE175" i="4"/>
  <c r="H32" i="2" s="1"/>
  <c r="AD175" i="4"/>
  <c r="H30" i="2" s="1"/>
  <c r="AC175" i="4"/>
  <c r="H29" i="2" s="1"/>
  <c r="AB175" i="4"/>
  <c r="H28" i="2" s="1"/>
  <c r="AA175" i="4"/>
  <c r="H27" i="2" s="1"/>
  <c r="Z175" i="4"/>
  <c r="H26" i="2" s="1"/>
  <c r="Y175" i="4"/>
  <c r="H25" i="2" s="1"/>
  <c r="X175" i="4"/>
  <c r="X176" i="4" s="1"/>
  <c r="W175" i="4"/>
  <c r="H23" i="2" s="1"/>
  <c r="V175" i="4"/>
  <c r="H22" i="2" s="1"/>
  <c r="U175" i="4"/>
  <c r="H21" i="2" s="1"/>
  <c r="T175" i="4"/>
  <c r="T176" i="4" s="1"/>
  <c r="S175" i="4"/>
  <c r="H19" i="2" s="1"/>
  <c r="R175" i="4"/>
  <c r="H18" i="2" s="1"/>
  <c r="Q175" i="4"/>
  <c r="H17" i="2" s="1"/>
  <c r="P175" i="4"/>
  <c r="H16" i="2" s="1"/>
  <c r="O175" i="4"/>
  <c r="H15" i="2" s="1"/>
  <c r="N175" i="4"/>
  <c r="H14" i="2" s="1"/>
  <c r="M175" i="4"/>
  <c r="M176" i="4" s="1"/>
  <c r="L175" i="4"/>
  <c r="H12" i="2" s="1"/>
  <c r="K175" i="4"/>
  <c r="H11" i="2" s="1"/>
  <c r="J175" i="4"/>
  <c r="H10" i="2" s="1"/>
  <c r="I175" i="4"/>
  <c r="H9" i="2" s="1"/>
  <c r="H175" i="4"/>
  <c r="H8" i="2" s="1"/>
  <c r="G175" i="4"/>
  <c r="H7" i="2" s="1"/>
  <c r="F175" i="4"/>
  <c r="H6" i="2" s="1"/>
  <c r="E175" i="4"/>
  <c r="H5" i="2" s="1"/>
  <c r="D175" i="4"/>
  <c r="H4" i="2" s="1"/>
  <c r="C175" i="4"/>
  <c r="H3" i="2" s="1"/>
  <c r="B175" i="4"/>
  <c r="H2" i="2" s="1"/>
  <c r="AI174" i="4"/>
  <c r="AH174" i="4"/>
  <c r="AG174" i="4"/>
  <c r="AF174" i="4"/>
  <c r="AE174" i="4"/>
  <c r="AI173" i="4"/>
  <c r="AH173" i="4"/>
  <c r="AG173" i="4"/>
  <c r="AF173" i="4"/>
  <c r="AE173" i="4"/>
  <c r="AI168" i="4"/>
  <c r="AH168" i="4"/>
  <c r="AG168" i="4"/>
  <c r="AF168" i="4"/>
  <c r="AE168" i="4"/>
  <c r="AD168" i="4"/>
  <c r="AC168" i="4"/>
  <c r="AB168" i="4"/>
  <c r="AA168" i="4"/>
  <c r="Z168" i="4"/>
  <c r="Y168" i="4"/>
  <c r="X168" i="4"/>
  <c r="W168" i="4"/>
  <c r="V168" i="4"/>
  <c r="U168" i="4"/>
  <c r="T168" i="4"/>
  <c r="S168" i="4"/>
  <c r="R168" i="4"/>
  <c r="Q168" i="4"/>
  <c r="P168" i="4"/>
  <c r="O168" i="4"/>
  <c r="N168" i="4"/>
  <c r="M168" i="4"/>
  <c r="L168" i="4"/>
  <c r="K168" i="4"/>
  <c r="J168" i="4"/>
  <c r="I168" i="4"/>
  <c r="H168" i="4"/>
  <c r="G168" i="4"/>
  <c r="F168" i="4"/>
  <c r="E168" i="4"/>
  <c r="D168" i="4"/>
  <c r="C168" i="4"/>
  <c r="B168" i="4"/>
  <c r="AI167" i="4"/>
  <c r="AH167" i="4"/>
  <c r="AG167" i="4"/>
  <c r="AF167" i="4"/>
  <c r="AE167" i="4"/>
  <c r="AE164" i="4" s="1"/>
  <c r="AD167" i="4"/>
  <c r="AC167" i="4"/>
  <c r="AB167" i="4"/>
  <c r="AB170" i="4" s="1"/>
  <c r="AA167" i="4"/>
  <c r="Z167" i="4"/>
  <c r="Z170" i="4" s="1"/>
  <c r="Y167" i="4"/>
  <c r="X167" i="4"/>
  <c r="W167" i="4"/>
  <c r="V167" i="4"/>
  <c r="U167" i="4"/>
  <c r="T167" i="4"/>
  <c r="T170" i="4" s="1"/>
  <c r="S167" i="4"/>
  <c r="R167" i="4"/>
  <c r="R170" i="4" s="1"/>
  <c r="Q167" i="4"/>
  <c r="P167" i="4"/>
  <c r="O167" i="4"/>
  <c r="N167" i="4"/>
  <c r="M167" i="4"/>
  <c r="L167" i="4"/>
  <c r="L170" i="4" s="1"/>
  <c r="K167" i="4"/>
  <c r="J167" i="4"/>
  <c r="J170" i="4" s="1"/>
  <c r="I167" i="4"/>
  <c r="H167" i="4"/>
  <c r="G167" i="4"/>
  <c r="F167" i="4"/>
  <c r="E167" i="4"/>
  <c r="D167" i="4"/>
  <c r="D170" i="4" s="1"/>
  <c r="C167" i="4"/>
  <c r="B167" i="4"/>
  <c r="B170" i="4" s="1"/>
  <c r="AI163" i="4"/>
  <c r="AH163" i="4"/>
  <c r="AG163" i="4"/>
  <c r="AF163" i="4"/>
  <c r="AE163" i="4"/>
  <c r="AJ152" i="4"/>
  <c r="AJ151" i="4"/>
  <c r="AJ150" i="4"/>
  <c r="AJ149" i="4"/>
  <c r="AJ148" i="4"/>
  <c r="AJ147" i="4"/>
  <c r="AJ146" i="4"/>
  <c r="AJ145" i="4"/>
  <c r="AJ144" i="4"/>
  <c r="AJ143" i="4"/>
  <c r="AJ142" i="4"/>
  <c r="AJ141" i="4"/>
  <c r="AJ140" i="4"/>
  <c r="AJ139" i="4"/>
  <c r="AJ138" i="4"/>
  <c r="AJ137" i="4"/>
  <c r="AJ136" i="4"/>
  <c r="AJ135" i="4"/>
  <c r="AJ134" i="4"/>
  <c r="AJ133" i="4"/>
  <c r="AJ132" i="4"/>
  <c r="AJ131" i="4"/>
  <c r="AJ130" i="4"/>
  <c r="AJ129" i="4"/>
  <c r="AJ128" i="4"/>
  <c r="AJ127" i="4"/>
  <c r="AJ126" i="4"/>
  <c r="AJ125" i="4"/>
  <c r="AJ124" i="4"/>
  <c r="AJ123" i="4"/>
  <c r="AJ122" i="4"/>
  <c r="AJ121" i="4"/>
  <c r="AJ120" i="4"/>
  <c r="AJ119" i="4"/>
  <c r="AJ118" i="4"/>
  <c r="AJ117" i="4"/>
  <c r="AJ116" i="4"/>
  <c r="AJ115" i="4"/>
  <c r="AJ114" i="4"/>
  <c r="AJ113" i="4"/>
  <c r="AJ112" i="4"/>
  <c r="AJ111" i="4"/>
  <c r="AJ110" i="4"/>
  <c r="AJ109" i="4"/>
  <c r="AJ108" i="4"/>
  <c r="AJ107" i="4"/>
  <c r="AJ106" i="4"/>
  <c r="AJ105" i="4"/>
  <c r="AJ104" i="4"/>
  <c r="AJ103" i="4"/>
  <c r="AJ102" i="4"/>
  <c r="AJ101" i="4"/>
  <c r="AJ100" i="4"/>
  <c r="AJ99" i="4"/>
  <c r="AJ98" i="4"/>
  <c r="AJ97" i="4"/>
  <c r="AJ96" i="4"/>
  <c r="AJ95" i="4"/>
  <c r="AJ94" i="4"/>
  <c r="AJ93" i="4"/>
  <c r="AJ92" i="4"/>
  <c r="AJ91" i="4"/>
  <c r="AJ90" i="4"/>
  <c r="AJ89" i="4"/>
  <c r="AJ88" i="4"/>
  <c r="AJ87" i="4"/>
  <c r="AJ86" i="4"/>
  <c r="AJ85" i="4"/>
  <c r="AJ84" i="4"/>
  <c r="AJ83" i="4"/>
  <c r="AJ82" i="4"/>
  <c r="AJ81" i="4"/>
  <c r="AJ80" i="4"/>
  <c r="AJ79" i="4"/>
  <c r="AJ78" i="4"/>
  <c r="AJ77" i="4"/>
  <c r="AJ76" i="4"/>
  <c r="AJ75" i="4"/>
  <c r="AJ74" i="4"/>
  <c r="AJ73" i="4"/>
  <c r="AJ72" i="4"/>
  <c r="AJ71" i="4"/>
  <c r="AJ70" i="4"/>
  <c r="AJ69" i="4"/>
  <c r="AJ68" i="4"/>
  <c r="AJ67" i="4"/>
  <c r="AJ66" i="4"/>
  <c r="AJ65" i="4"/>
  <c r="AJ64" i="4"/>
  <c r="AJ63" i="4"/>
  <c r="AJ62" i="4"/>
  <c r="AJ61" i="4"/>
  <c r="AJ60" i="4"/>
  <c r="AJ59" i="4"/>
  <c r="AJ58" i="4"/>
  <c r="AJ57" i="4"/>
  <c r="AJ56" i="4"/>
  <c r="AJ55" i="4"/>
  <c r="AJ54" i="4"/>
  <c r="AJ53" i="4"/>
  <c r="AJ52" i="4"/>
  <c r="AJ51" i="4"/>
  <c r="AJ50" i="4"/>
  <c r="AJ49" i="4"/>
  <c r="AJ48" i="4"/>
  <c r="AJ47" i="4"/>
  <c r="AJ46" i="4"/>
  <c r="AJ45" i="4"/>
  <c r="AJ44" i="4"/>
  <c r="AJ43" i="4"/>
  <c r="AJ42" i="4"/>
  <c r="AJ41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J28" i="4"/>
  <c r="AJ27" i="4"/>
  <c r="AJ26" i="4"/>
  <c r="AJ25" i="4"/>
  <c r="AJ24" i="4"/>
  <c r="AJ23" i="4"/>
  <c r="AJ22" i="4"/>
  <c r="AJ21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7" i="4"/>
  <c r="AJ6" i="4"/>
  <c r="AJ5" i="4"/>
  <c r="AJ4" i="4"/>
  <c r="AJ3" i="4"/>
  <c r="AM69" i="3"/>
  <c r="AM98" i="3" s="1"/>
  <c r="AJ69" i="3"/>
  <c r="AJ98" i="3" s="1"/>
  <c r="AI69" i="3"/>
  <c r="AI98" i="3" s="1"/>
  <c r="AH69" i="3"/>
  <c r="AH98" i="3" s="1"/>
  <c r="AG69" i="3"/>
  <c r="AG98" i="3" s="1"/>
  <c r="AF69" i="3"/>
  <c r="AF98" i="3" s="1"/>
  <c r="AE69" i="3"/>
  <c r="AE98" i="3" s="1"/>
  <c r="AD69" i="3"/>
  <c r="AD98" i="3" s="1"/>
  <c r="AC69" i="3"/>
  <c r="AC98" i="3" s="1"/>
  <c r="AB69" i="3"/>
  <c r="AB98" i="3" s="1"/>
  <c r="AA69" i="3"/>
  <c r="AA98" i="3" s="1"/>
  <c r="Z69" i="3"/>
  <c r="Z98" i="3" s="1"/>
  <c r="Y69" i="3"/>
  <c r="Y98" i="3" s="1"/>
  <c r="X69" i="3"/>
  <c r="X98" i="3" s="1"/>
  <c r="W69" i="3"/>
  <c r="W98" i="3" s="1"/>
  <c r="V69" i="3"/>
  <c r="V98" i="3" s="1"/>
  <c r="U69" i="3"/>
  <c r="U98" i="3" s="1"/>
  <c r="T69" i="3"/>
  <c r="T98" i="3" s="1"/>
  <c r="S69" i="3"/>
  <c r="S98" i="3" s="1"/>
  <c r="R69" i="3"/>
  <c r="R98" i="3" s="1"/>
  <c r="Q69" i="3"/>
  <c r="Q98" i="3" s="1"/>
  <c r="P69" i="3"/>
  <c r="P98" i="3" s="1"/>
  <c r="O69" i="3"/>
  <c r="O98" i="3" s="1"/>
  <c r="N69" i="3"/>
  <c r="N98" i="3" s="1"/>
  <c r="M69" i="3"/>
  <c r="M98" i="3" s="1"/>
  <c r="L69" i="3"/>
  <c r="L98" i="3" s="1"/>
  <c r="K69" i="3"/>
  <c r="K98" i="3" s="1"/>
  <c r="J69" i="3"/>
  <c r="J98" i="3" s="1"/>
  <c r="I69" i="3"/>
  <c r="I98" i="3" s="1"/>
  <c r="H69" i="3"/>
  <c r="H98" i="3" s="1"/>
  <c r="G69" i="3"/>
  <c r="G98" i="3" s="1"/>
  <c r="F69" i="3"/>
  <c r="F98" i="3" s="1"/>
  <c r="E69" i="3"/>
  <c r="E98" i="3" s="1"/>
  <c r="D69" i="3"/>
  <c r="D98" i="3" s="1"/>
  <c r="C69" i="3"/>
  <c r="C98" i="3" s="1"/>
  <c r="B69" i="3"/>
  <c r="B98" i="3" s="1"/>
  <c r="AM68" i="3"/>
  <c r="AM97" i="3" s="1"/>
  <c r="AJ68" i="3"/>
  <c r="AJ97" i="3" s="1"/>
  <c r="AI68" i="3"/>
  <c r="AI97" i="3" s="1"/>
  <c r="AH68" i="3"/>
  <c r="AH97" i="3" s="1"/>
  <c r="AG68" i="3"/>
  <c r="AG97" i="3" s="1"/>
  <c r="AF68" i="3"/>
  <c r="AF97" i="3" s="1"/>
  <c r="AE68" i="3"/>
  <c r="AE97" i="3" s="1"/>
  <c r="AD68" i="3"/>
  <c r="AD97" i="3" s="1"/>
  <c r="AC68" i="3"/>
  <c r="AC97" i="3" s="1"/>
  <c r="AB68" i="3"/>
  <c r="AB97" i="3" s="1"/>
  <c r="AA68" i="3"/>
  <c r="AA97" i="3" s="1"/>
  <c r="Z68" i="3"/>
  <c r="Z97" i="3" s="1"/>
  <c r="Y68" i="3"/>
  <c r="Y97" i="3" s="1"/>
  <c r="X68" i="3"/>
  <c r="X97" i="3" s="1"/>
  <c r="W68" i="3"/>
  <c r="W97" i="3" s="1"/>
  <c r="V68" i="3"/>
  <c r="V97" i="3" s="1"/>
  <c r="U68" i="3"/>
  <c r="U97" i="3" s="1"/>
  <c r="T68" i="3"/>
  <c r="T97" i="3" s="1"/>
  <c r="S68" i="3"/>
  <c r="S97" i="3" s="1"/>
  <c r="R68" i="3"/>
  <c r="R97" i="3" s="1"/>
  <c r="Q68" i="3"/>
  <c r="Q97" i="3" s="1"/>
  <c r="P68" i="3"/>
  <c r="P97" i="3" s="1"/>
  <c r="O68" i="3"/>
  <c r="O97" i="3" s="1"/>
  <c r="N68" i="3"/>
  <c r="N97" i="3" s="1"/>
  <c r="M68" i="3"/>
  <c r="M97" i="3" s="1"/>
  <c r="L68" i="3"/>
  <c r="L97" i="3" s="1"/>
  <c r="K68" i="3"/>
  <c r="K97" i="3" s="1"/>
  <c r="J68" i="3"/>
  <c r="J97" i="3" s="1"/>
  <c r="I68" i="3"/>
  <c r="I97" i="3" s="1"/>
  <c r="H68" i="3"/>
  <c r="H97" i="3" s="1"/>
  <c r="G68" i="3"/>
  <c r="G97" i="3" s="1"/>
  <c r="F68" i="3"/>
  <c r="F97" i="3" s="1"/>
  <c r="E68" i="3"/>
  <c r="E97" i="3" s="1"/>
  <c r="D68" i="3"/>
  <c r="D97" i="3" s="1"/>
  <c r="C68" i="3"/>
  <c r="C97" i="3" s="1"/>
  <c r="B68" i="3"/>
  <c r="B97" i="3" s="1"/>
  <c r="AM67" i="3"/>
  <c r="AM96" i="3" s="1"/>
  <c r="AJ67" i="3"/>
  <c r="AJ96" i="3" s="1"/>
  <c r="AI67" i="3"/>
  <c r="AI96" i="3" s="1"/>
  <c r="AH67" i="3"/>
  <c r="AH96" i="3" s="1"/>
  <c r="AG67" i="3"/>
  <c r="AG96" i="3" s="1"/>
  <c r="AF67" i="3"/>
  <c r="AF96" i="3" s="1"/>
  <c r="AE67" i="3"/>
  <c r="AE96" i="3" s="1"/>
  <c r="AD67" i="3"/>
  <c r="AD96" i="3" s="1"/>
  <c r="AC67" i="3"/>
  <c r="AC96" i="3" s="1"/>
  <c r="AB67" i="3"/>
  <c r="AB96" i="3" s="1"/>
  <c r="AA67" i="3"/>
  <c r="AA96" i="3" s="1"/>
  <c r="Z67" i="3"/>
  <c r="Z96" i="3" s="1"/>
  <c r="Y67" i="3"/>
  <c r="Y96" i="3" s="1"/>
  <c r="X67" i="3"/>
  <c r="X96" i="3" s="1"/>
  <c r="W67" i="3"/>
  <c r="W96" i="3" s="1"/>
  <c r="V67" i="3"/>
  <c r="V96" i="3" s="1"/>
  <c r="U67" i="3"/>
  <c r="U96" i="3" s="1"/>
  <c r="T67" i="3"/>
  <c r="T96" i="3" s="1"/>
  <c r="S67" i="3"/>
  <c r="S96" i="3" s="1"/>
  <c r="R67" i="3"/>
  <c r="R96" i="3" s="1"/>
  <c r="Q67" i="3"/>
  <c r="Q96" i="3" s="1"/>
  <c r="P67" i="3"/>
  <c r="P96" i="3" s="1"/>
  <c r="O67" i="3"/>
  <c r="O96" i="3" s="1"/>
  <c r="N67" i="3"/>
  <c r="N96" i="3" s="1"/>
  <c r="M67" i="3"/>
  <c r="M96" i="3" s="1"/>
  <c r="L67" i="3"/>
  <c r="L96" i="3" s="1"/>
  <c r="K67" i="3"/>
  <c r="K96" i="3" s="1"/>
  <c r="J67" i="3"/>
  <c r="J96" i="3" s="1"/>
  <c r="I67" i="3"/>
  <c r="I96" i="3" s="1"/>
  <c r="H67" i="3"/>
  <c r="H96" i="3" s="1"/>
  <c r="G67" i="3"/>
  <c r="G96" i="3" s="1"/>
  <c r="F67" i="3"/>
  <c r="F96" i="3" s="1"/>
  <c r="E67" i="3"/>
  <c r="E96" i="3" s="1"/>
  <c r="D67" i="3"/>
  <c r="D96" i="3" s="1"/>
  <c r="C67" i="3"/>
  <c r="C96" i="3" s="1"/>
  <c r="B67" i="3"/>
  <c r="B96" i="3" s="1"/>
  <c r="AM66" i="3"/>
  <c r="AM95" i="3" s="1"/>
  <c r="AJ66" i="3"/>
  <c r="AJ95" i="3" s="1"/>
  <c r="AI66" i="3"/>
  <c r="AI95" i="3" s="1"/>
  <c r="AH66" i="3"/>
  <c r="AH95" i="3" s="1"/>
  <c r="AG66" i="3"/>
  <c r="AG95" i="3" s="1"/>
  <c r="AF66" i="3"/>
  <c r="AF95" i="3" s="1"/>
  <c r="AE66" i="3"/>
  <c r="AE95" i="3" s="1"/>
  <c r="AD66" i="3"/>
  <c r="AD95" i="3" s="1"/>
  <c r="AC66" i="3"/>
  <c r="AC95" i="3" s="1"/>
  <c r="AB66" i="3"/>
  <c r="AB95" i="3" s="1"/>
  <c r="AA66" i="3"/>
  <c r="AA95" i="3" s="1"/>
  <c r="Z66" i="3"/>
  <c r="Z95" i="3" s="1"/>
  <c r="Y66" i="3"/>
  <c r="Y95" i="3" s="1"/>
  <c r="X66" i="3"/>
  <c r="X95" i="3" s="1"/>
  <c r="W66" i="3"/>
  <c r="W95" i="3" s="1"/>
  <c r="V66" i="3"/>
  <c r="V95" i="3" s="1"/>
  <c r="U66" i="3"/>
  <c r="U95" i="3" s="1"/>
  <c r="T66" i="3"/>
  <c r="T95" i="3" s="1"/>
  <c r="S66" i="3"/>
  <c r="S95" i="3" s="1"/>
  <c r="R66" i="3"/>
  <c r="R95" i="3" s="1"/>
  <c r="Q66" i="3"/>
  <c r="Q95" i="3" s="1"/>
  <c r="P66" i="3"/>
  <c r="P95" i="3" s="1"/>
  <c r="O66" i="3"/>
  <c r="O95" i="3" s="1"/>
  <c r="N66" i="3"/>
  <c r="N95" i="3" s="1"/>
  <c r="M66" i="3"/>
  <c r="M95" i="3" s="1"/>
  <c r="L66" i="3"/>
  <c r="L95" i="3" s="1"/>
  <c r="K66" i="3"/>
  <c r="K95" i="3" s="1"/>
  <c r="J66" i="3"/>
  <c r="J95" i="3" s="1"/>
  <c r="I66" i="3"/>
  <c r="I95" i="3" s="1"/>
  <c r="H66" i="3"/>
  <c r="H95" i="3" s="1"/>
  <c r="G66" i="3"/>
  <c r="G95" i="3" s="1"/>
  <c r="F66" i="3"/>
  <c r="F95" i="3" s="1"/>
  <c r="E66" i="3"/>
  <c r="E95" i="3" s="1"/>
  <c r="D66" i="3"/>
  <c r="D95" i="3" s="1"/>
  <c r="C66" i="3"/>
  <c r="C95" i="3" s="1"/>
  <c r="B66" i="3"/>
  <c r="B95" i="3" s="1"/>
  <c r="AM65" i="3"/>
  <c r="AM94" i="3" s="1"/>
  <c r="AJ65" i="3"/>
  <c r="AJ94" i="3" s="1"/>
  <c r="AI65" i="3"/>
  <c r="AI94" i="3" s="1"/>
  <c r="AH65" i="3"/>
  <c r="AH94" i="3" s="1"/>
  <c r="AG65" i="3"/>
  <c r="AG94" i="3" s="1"/>
  <c r="AF65" i="3"/>
  <c r="AF94" i="3" s="1"/>
  <c r="AE65" i="3"/>
  <c r="AE94" i="3" s="1"/>
  <c r="AD65" i="3"/>
  <c r="AD94" i="3" s="1"/>
  <c r="AC65" i="3"/>
  <c r="AC94" i="3" s="1"/>
  <c r="AB65" i="3"/>
  <c r="AB94" i="3" s="1"/>
  <c r="AA65" i="3"/>
  <c r="AA94" i="3" s="1"/>
  <c r="Z65" i="3"/>
  <c r="Z94" i="3" s="1"/>
  <c r="Y65" i="3"/>
  <c r="Y94" i="3" s="1"/>
  <c r="X65" i="3"/>
  <c r="X94" i="3" s="1"/>
  <c r="W65" i="3"/>
  <c r="W94" i="3" s="1"/>
  <c r="V65" i="3"/>
  <c r="V94" i="3" s="1"/>
  <c r="U65" i="3"/>
  <c r="U94" i="3" s="1"/>
  <c r="T65" i="3"/>
  <c r="T94" i="3" s="1"/>
  <c r="S65" i="3"/>
  <c r="S94" i="3" s="1"/>
  <c r="R65" i="3"/>
  <c r="R94" i="3" s="1"/>
  <c r="Q65" i="3"/>
  <c r="Q94" i="3" s="1"/>
  <c r="P65" i="3"/>
  <c r="P94" i="3" s="1"/>
  <c r="O65" i="3"/>
  <c r="O94" i="3" s="1"/>
  <c r="N65" i="3"/>
  <c r="N94" i="3" s="1"/>
  <c r="M65" i="3"/>
  <c r="M94" i="3" s="1"/>
  <c r="L65" i="3"/>
  <c r="L94" i="3" s="1"/>
  <c r="K65" i="3"/>
  <c r="K94" i="3" s="1"/>
  <c r="J65" i="3"/>
  <c r="J94" i="3" s="1"/>
  <c r="I65" i="3"/>
  <c r="I94" i="3" s="1"/>
  <c r="H65" i="3"/>
  <c r="H94" i="3" s="1"/>
  <c r="G65" i="3"/>
  <c r="G94" i="3" s="1"/>
  <c r="F65" i="3"/>
  <c r="F94" i="3" s="1"/>
  <c r="E65" i="3"/>
  <c r="E94" i="3" s="1"/>
  <c r="D65" i="3"/>
  <c r="D94" i="3" s="1"/>
  <c r="C65" i="3"/>
  <c r="C94" i="3" s="1"/>
  <c r="B65" i="3"/>
  <c r="B94" i="3" s="1"/>
  <c r="AM64" i="3"/>
  <c r="AM93" i="3" s="1"/>
  <c r="AJ64" i="3"/>
  <c r="AJ93" i="3" s="1"/>
  <c r="AI64" i="3"/>
  <c r="AI93" i="3" s="1"/>
  <c r="AH64" i="3"/>
  <c r="AH93" i="3" s="1"/>
  <c r="AG64" i="3"/>
  <c r="AG93" i="3" s="1"/>
  <c r="AF64" i="3"/>
  <c r="AF93" i="3" s="1"/>
  <c r="AE64" i="3"/>
  <c r="AE93" i="3" s="1"/>
  <c r="AD64" i="3"/>
  <c r="AD93" i="3" s="1"/>
  <c r="AC64" i="3"/>
  <c r="AC93" i="3" s="1"/>
  <c r="AB64" i="3"/>
  <c r="AB93" i="3" s="1"/>
  <c r="AA64" i="3"/>
  <c r="AA93" i="3" s="1"/>
  <c r="Z64" i="3"/>
  <c r="Z93" i="3" s="1"/>
  <c r="Y64" i="3"/>
  <c r="Y93" i="3" s="1"/>
  <c r="X64" i="3"/>
  <c r="X93" i="3" s="1"/>
  <c r="W64" i="3"/>
  <c r="W93" i="3" s="1"/>
  <c r="V64" i="3"/>
  <c r="V93" i="3" s="1"/>
  <c r="U64" i="3"/>
  <c r="U93" i="3" s="1"/>
  <c r="T64" i="3"/>
  <c r="T93" i="3" s="1"/>
  <c r="S64" i="3"/>
  <c r="S93" i="3" s="1"/>
  <c r="R64" i="3"/>
  <c r="R93" i="3" s="1"/>
  <c r="Q64" i="3"/>
  <c r="Q93" i="3" s="1"/>
  <c r="P64" i="3"/>
  <c r="P93" i="3" s="1"/>
  <c r="O64" i="3"/>
  <c r="O93" i="3" s="1"/>
  <c r="N64" i="3"/>
  <c r="N93" i="3" s="1"/>
  <c r="M64" i="3"/>
  <c r="M93" i="3" s="1"/>
  <c r="L64" i="3"/>
  <c r="L93" i="3" s="1"/>
  <c r="K64" i="3"/>
  <c r="K93" i="3" s="1"/>
  <c r="J64" i="3"/>
  <c r="J93" i="3" s="1"/>
  <c r="I64" i="3"/>
  <c r="I93" i="3" s="1"/>
  <c r="H64" i="3"/>
  <c r="H93" i="3" s="1"/>
  <c r="G64" i="3"/>
  <c r="G93" i="3" s="1"/>
  <c r="F64" i="3"/>
  <c r="F93" i="3" s="1"/>
  <c r="E64" i="3"/>
  <c r="E93" i="3" s="1"/>
  <c r="D64" i="3"/>
  <c r="D93" i="3" s="1"/>
  <c r="C64" i="3"/>
  <c r="C93" i="3" s="1"/>
  <c r="B64" i="3"/>
  <c r="B93" i="3" s="1"/>
  <c r="AM63" i="3"/>
  <c r="AM92" i="3" s="1"/>
  <c r="AJ63" i="3"/>
  <c r="AJ92" i="3" s="1"/>
  <c r="AI63" i="3"/>
  <c r="AI92" i="3" s="1"/>
  <c r="AH63" i="3"/>
  <c r="AH92" i="3" s="1"/>
  <c r="AG63" i="3"/>
  <c r="AG92" i="3" s="1"/>
  <c r="AF63" i="3"/>
  <c r="AF92" i="3" s="1"/>
  <c r="AE63" i="3"/>
  <c r="AE92" i="3" s="1"/>
  <c r="AD63" i="3"/>
  <c r="AD92" i="3" s="1"/>
  <c r="AC63" i="3"/>
  <c r="AC92" i="3" s="1"/>
  <c r="AB63" i="3"/>
  <c r="AB92" i="3" s="1"/>
  <c r="AA63" i="3"/>
  <c r="AA92" i="3" s="1"/>
  <c r="Z63" i="3"/>
  <c r="Z92" i="3" s="1"/>
  <c r="Y63" i="3"/>
  <c r="Y92" i="3" s="1"/>
  <c r="X63" i="3"/>
  <c r="X92" i="3" s="1"/>
  <c r="W63" i="3"/>
  <c r="W92" i="3" s="1"/>
  <c r="V63" i="3"/>
  <c r="V92" i="3" s="1"/>
  <c r="U63" i="3"/>
  <c r="U92" i="3" s="1"/>
  <c r="T63" i="3"/>
  <c r="T92" i="3" s="1"/>
  <c r="S63" i="3"/>
  <c r="S92" i="3" s="1"/>
  <c r="R63" i="3"/>
  <c r="R92" i="3" s="1"/>
  <c r="Q63" i="3"/>
  <c r="Q92" i="3" s="1"/>
  <c r="P63" i="3"/>
  <c r="P92" i="3" s="1"/>
  <c r="O63" i="3"/>
  <c r="O92" i="3" s="1"/>
  <c r="N63" i="3"/>
  <c r="N92" i="3" s="1"/>
  <c r="M63" i="3"/>
  <c r="M92" i="3" s="1"/>
  <c r="L63" i="3"/>
  <c r="L92" i="3" s="1"/>
  <c r="K63" i="3"/>
  <c r="K92" i="3" s="1"/>
  <c r="J63" i="3"/>
  <c r="J92" i="3" s="1"/>
  <c r="I63" i="3"/>
  <c r="I92" i="3" s="1"/>
  <c r="H63" i="3"/>
  <c r="H92" i="3" s="1"/>
  <c r="G63" i="3"/>
  <c r="G92" i="3" s="1"/>
  <c r="F63" i="3"/>
  <c r="F92" i="3" s="1"/>
  <c r="E63" i="3"/>
  <c r="E92" i="3" s="1"/>
  <c r="D63" i="3"/>
  <c r="D92" i="3" s="1"/>
  <c r="C63" i="3"/>
  <c r="C92" i="3" s="1"/>
  <c r="B63" i="3"/>
  <c r="B92" i="3" s="1"/>
  <c r="AM62" i="3"/>
  <c r="AM91" i="3" s="1"/>
  <c r="AJ62" i="3"/>
  <c r="AJ91" i="3" s="1"/>
  <c r="AI62" i="3"/>
  <c r="AI91" i="3" s="1"/>
  <c r="AH62" i="3"/>
  <c r="AH91" i="3" s="1"/>
  <c r="AG62" i="3"/>
  <c r="AG91" i="3" s="1"/>
  <c r="AF62" i="3"/>
  <c r="AF91" i="3" s="1"/>
  <c r="AE62" i="3"/>
  <c r="AE91" i="3" s="1"/>
  <c r="AD62" i="3"/>
  <c r="AD91" i="3" s="1"/>
  <c r="AC62" i="3"/>
  <c r="AC91" i="3" s="1"/>
  <c r="AB62" i="3"/>
  <c r="AB91" i="3" s="1"/>
  <c r="AA62" i="3"/>
  <c r="AA91" i="3" s="1"/>
  <c r="Z62" i="3"/>
  <c r="Z91" i="3" s="1"/>
  <c r="Y62" i="3"/>
  <c r="Y91" i="3" s="1"/>
  <c r="X62" i="3"/>
  <c r="X91" i="3" s="1"/>
  <c r="W62" i="3"/>
  <c r="W91" i="3" s="1"/>
  <c r="V62" i="3"/>
  <c r="V91" i="3" s="1"/>
  <c r="U62" i="3"/>
  <c r="U91" i="3" s="1"/>
  <c r="T62" i="3"/>
  <c r="T91" i="3" s="1"/>
  <c r="S62" i="3"/>
  <c r="S91" i="3" s="1"/>
  <c r="R62" i="3"/>
  <c r="R91" i="3" s="1"/>
  <c r="Q62" i="3"/>
  <c r="Q91" i="3" s="1"/>
  <c r="P62" i="3"/>
  <c r="P91" i="3" s="1"/>
  <c r="O62" i="3"/>
  <c r="O91" i="3" s="1"/>
  <c r="N62" i="3"/>
  <c r="N91" i="3" s="1"/>
  <c r="M62" i="3"/>
  <c r="M91" i="3" s="1"/>
  <c r="L62" i="3"/>
  <c r="L91" i="3" s="1"/>
  <c r="K62" i="3"/>
  <c r="K91" i="3" s="1"/>
  <c r="J62" i="3"/>
  <c r="J91" i="3" s="1"/>
  <c r="I62" i="3"/>
  <c r="I91" i="3" s="1"/>
  <c r="H62" i="3"/>
  <c r="H91" i="3" s="1"/>
  <c r="G62" i="3"/>
  <c r="G91" i="3" s="1"/>
  <c r="F62" i="3"/>
  <c r="F91" i="3" s="1"/>
  <c r="E62" i="3"/>
  <c r="E91" i="3" s="1"/>
  <c r="D62" i="3"/>
  <c r="D91" i="3" s="1"/>
  <c r="C62" i="3"/>
  <c r="C91" i="3" s="1"/>
  <c r="B62" i="3"/>
  <c r="B91" i="3" s="1"/>
  <c r="AM61" i="3"/>
  <c r="AM90" i="3" s="1"/>
  <c r="AJ61" i="3"/>
  <c r="AJ90" i="3" s="1"/>
  <c r="AI61" i="3"/>
  <c r="AI90" i="3" s="1"/>
  <c r="AH61" i="3"/>
  <c r="AH90" i="3" s="1"/>
  <c r="AG61" i="3"/>
  <c r="AG90" i="3" s="1"/>
  <c r="AF61" i="3"/>
  <c r="AF90" i="3" s="1"/>
  <c r="AE61" i="3"/>
  <c r="AE90" i="3" s="1"/>
  <c r="AD61" i="3"/>
  <c r="AD90" i="3" s="1"/>
  <c r="AC61" i="3"/>
  <c r="AC90" i="3" s="1"/>
  <c r="AB61" i="3"/>
  <c r="AB90" i="3" s="1"/>
  <c r="AA61" i="3"/>
  <c r="AA90" i="3" s="1"/>
  <c r="Z61" i="3"/>
  <c r="Z90" i="3" s="1"/>
  <c r="Y61" i="3"/>
  <c r="Y90" i="3" s="1"/>
  <c r="X61" i="3"/>
  <c r="X90" i="3" s="1"/>
  <c r="W61" i="3"/>
  <c r="W90" i="3" s="1"/>
  <c r="V61" i="3"/>
  <c r="V90" i="3" s="1"/>
  <c r="U61" i="3"/>
  <c r="U90" i="3" s="1"/>
  <c r="T61" i="3"/>
  <c r="T90" i="3" s="1"/>
  <c r="S61" i="3"/>
  <c r="S90" i="3" s="1"/>
  <c r="R61" i="3"/>
  <c r="R90" i="3" s="1"/>
  <c r="Q61" i="3"/>
  <c r="Q90" i="3" s="1"/>
  <c r="P61" i="3"/>
  <c r="P90" i="3" s="1"/>
  <c r="O61" i="3"/>
  <c r="O90" i="3" s="1"/>
  <c r="N61" i="3"/>
  <c r="N90" i="3" s="1"/>
  <c r="M61" i="3"/>
  <c r="M90" i="3" s="1"/>
  <c r="L61" i="3"/>
  <c r="L90" i="3" s="1"/>
  <c r="K61" i="3"/>
  <c r="K90" i="3" s="1"/>
  <c r="J61" i="3"/>
  <c r="J90" i="3" s="1"/>
  <c r="I61" i="3"/>
  <c r="I90" i="3" s="1"/>
  <c r="H61" i="3"/>
  <c r="H90" i="3" s="1"/>
  <c r="G61" i="3"/>
  <c r="G90" i="3" s="1"/>
  <c r="F61" i="3"/>
  <c r="F90" i="3" s="1"/>
  <c r="E61" i="3"/>
  <c r="E90" i="3" s="1"/>
  <c r="D61" i="3"/>
  <c r="D90" i="3" s="1"/>
  <c r="C61" i="3"/>
  <c r="C90" i="3" s="1"/>
  <c r="B61" i="3"/>
  <c r="B90" i="3" s="1"/>
  <c r="AM60" i="3"/>
  <c r="AM89" i="3" s="1"/>
  <c r="AJ60" i="3"/>
  <c r="AJ89" i="3" s="1"/>
  <c r="AI60" i="3"/>
  <c r="AI89" i="3" s="1"/>
  <c r="AH60" i="3"/>
  <c r="AH89" i="3" s="1"/>
  <c r="AG60" i="3"/>
  <c r="AG89" i="3" s="1"/>
  <c r="AF60" i="3"/>
  <c r="AF89" i="3" s="1"/>
  <c r="AE60" i="3"/>
  <c r="AE89" i="3" s="1"/>
  <c r="AD60" i="3"/>
  <c r="AD89" i="3" s="1"/>
  <c r="AC60" i="3"/>
  <c r="AC89" i="3" s="1"/>
  <c r="AB60" i="3"/>
  <c r="AB89" i="3" s="1"/>
  <c r="AA60" i="3"/>
  <c r="AA89" i="3" s="1"/>
  <c r="Z60" i="3"/>
  <c r="Z89" i="3" s="1"/>
  <c r="Y60" i="3"/>
  <c r="Y89" i="3" s="1"/>
  <c r="X60" i="3"/>
  <c r="X89" i="3" s="1"/>
  <c r="W60" i="3"/>
  <c r="W89" i="3" s="1"/>
  <c r="V60" i="3"/>
  <c r="V89" i="3" s="1"/>
  <c r="U60" i="3"/>
  <c r="U89" i="3" s="1"/>
  <c r="T60" i="3"/>
  <c r="T89" i="3" s="1"/>
  <c r="S60" i="3"/>
  <c r="S89" i="3" s="1"/>
  <c r="R60" i="3"/>
  <c r="R89" i="3" s="1"/>
  <c r="Q60" i="3"/>
  <c r="Q89" i="3" s="1"/>
  <c r="P60" i="3"/>
  <c r="P89" i="3" s="1"/>
  <c r="O60" i="3"/>
  <c r="O89" i="3" s="1"/>
  <c r="N60" i="3"/>
  <c r="N89" i="3" s="1"/>
  <c r="M60" i="3"/>
  <c r="M89" i="3" s="1"/>
  <c r="L60" i="3"/>
  <c r="L89" i="3" s="1"/>
  <c r="K60" i="3"/>
  <c r="K89" i="3" s="1"/>
  <c r="J60" i="3"/>
  <c r="J89" i="3" s="1"/>
  <c r="I60" i="3"/>
  <c r="I89" i="3" s="1"/>
  <c r="H60" i="3"/>
  <c r="H89" i="3" s="1"/>
  <c r="G60" i="3"/>
  <c r="G89" i="3" s="1"/>
  <c r="F60" i="3"/>
  <c r="F89" i="3" s="1"/>
  <c r="E60" i="3"/>
  <c r="E89" i="3" s="1"/>
  <c r="D60" i="3"/>
  <c r="D89" i="3" s="1"/>
  <c r="C60" i="3"/>
  <c r="C89" i="3" s="1"/>
  <c r="B60" i="3"/>
  <c r="B89" i="3" s="1"/>
  <c r="AM59" i="3"/>
  <c r="AM88" i="3" s="1"/>
  <c r="AJ59" i="3"/>
  <c r="AJ88" i="3" s="1"/>
  <c r="AI59" i="3"/>
  <c r="AI88" i="3" s="1"/>
  <c r="AH59" i="3"/>
  <c r="AH88" i="3" s="1"/>
  <c r="AG59" i="3"/>
  <c r="AG88" i="3" s="1"/>
  <c r="AF59" i="3"/>
  <c r="AF88" i="3" s="1"/>
  <c r="AE59" i="3"/>
  <c r="AE88" i="3" s="1"/>
  <c r="AD59" i="3"/>
  <c r="AD88" i="3" s="1"/>
  <c r="AC59" i="3"/>
  <c r="AC88" i="3" s="1"/>
  <c r="AB59" i="3"/>
  <c r="AB88" i="3" s="1"/>
  <c r="AA59" i="3"/>
  <c r="AA88" i="3" s="1"/>
  <c r="Z59" i="3"/>
  <c r="Z88" i="3" s="1"/>
  <c r="Y59" i="3"/>
  <c r="Y88" i="3" s="1"/>
  <c r="X59" i="3"/>
  <c r="X88" i="3" s="1"/>
  <c r="W59" i="3"/>
  <c r="W88" i="3" s="1"/>
  <c r="V59" i="3"/>
  <c r="V88" i="3" s="1"/>
  <c r="U59" i="3"/>
  <c r="U88" i="3" s="1"/>
  <c r="T59" i="3"/>
  <c r="T88" i="3" s="1"/>
  <c r="S59" i="3"/>
  <c r="S88" i="3" s="1"/>
  <c r="R59" i="3"/>
  <c r="R88" i="3" s="1"/>
  <c r="Q59" i="3"/>
  <c r="Q88" i="3" s="1"/>
  <c r="P59" i="3"/>
  <c r="P88" i="3" s="1"/>
  <c r="O59" i="3"/>
  <c r="O88" i="3" s="1"/>
  <c r="N59" i="3"/>
  <c r="N88" i="3" s="1"/>
  <c r="M59" i="3"/>
  <c r="M88" i="3" s="1"/>
  <c r="L59" i="3"/>
  <c r="L88" i="3" s="1"/>
  <c r="K59" i="3"/>
  <c r="K88" i="3" s="1"/>
  <c r="J59" i="3"/>
  <c r="J88" i="3" s="1"/>
  <c r="I59" i="3"/>
  <c r="I88" i="3" s="1"/>
  <c r="H59" i="3"/>
  <c r="H88" i="3" s="1"/>
  <c r="G59" i="3"/>
  <c r="G88" i="3" s="1"/>
  <c r="F59" i="3"/>
  <c r="F88" i="3" s="1"/>
  <c r="E59" i="3"/>
  <c r="E88" i="3" s="1"/>
  <c r="D59" i="3"/>
  <c r="D88" i="3" s="1"/>
  <c r="C59" i="3"/>
  <c r="C88" i="3" s="1"/>
  <c r="B59" i="3"/>
  <c r="B88" i="3" s="1"/>
  <c r="AM58" i="3"/>
  <c r="AM87" i="3" s="1"/>
  <c r="AJ58" i="3"/>
  <c r="AJ87" i="3" s="1"/>
  <c r="AI58" i="3"/>
  <c r="AI87" i="3" s="1"/>
  <c r="AH58" i="3"/>
  <c r="AH87" i="3" s="1"/>
  <c r="AG58" i="3"/>
  <c r="AG87" i="3" s="1"/>
  <c r="AF58" i="3"/>
  <c r="AF87" i="3" s="1"/>
  <c r="AE58" i="3"/>
  <c r="AE87" i="3" s="1"/>
  <c r="AD58" i="3"/>
  <c r="AD87" i="3" s="1"/>
  <c r="AC58" i="3"/>
  <c r="AC87" i="3" s="1"/>
  <c r="AB58" i="3"/>
  <c r="AB87" i="3" s="1"/>
  <c r="AA58" i="3"/>
  <c r="AA87" i="3" s="1"/>
  <c r="Z58" i="3"/>
  <c r="Z87" i="3" s="1"/>
  <c r="Y58" i="3"/>
  <c r="Y87" i="3" s="1"/>
  <c r="X58" i="3"/>
  <c r="X87" i="3" s="1"/>
  <c r="W58" i="3"/>
  <c r="W87" i="3" s="1"/>
  <c r="V58" i="3"/>
  <c r="V87" i="3" s="1"/>
  <c r="U58" i="3"/>
  <c r="U87" i="3" s="1"/>
  <c r="T58" i="3"/>
  <c r="T87" i="3" s="1"/>
  <c r="S58" i="3"/>
  <c r="S87" i="3" s="1"/>
  <c r="R58" i="3"/>
  <c r="R87" i="3" s="1"/>
  <c r="Q58" i="3"/>
  <c r="Q87" i="3" s="1"/>
  <c r="P58" i="3"/>
  <c r="P87" i="3" s="1"/>
  <c r="O58" i="3"/>
  <c r="O87" i="3" s="1"/>
  <c r="N58" i="3"/>
  <c r="N87" i="3" s="1"/>
  <c r="M58" i="3"/>
  <c r="M87" i="3" s="1"/>
  <c r="L58" i="3"/>
  <c r="L87" i="3" s="1"/>
  <c r="K58" i="3"/>
  <c r="K87" i="3" s="1"/>
  <c r="J58" i="3"/>
  <c r="J87" i="3" s="1"/>
  <c r="I58" i="3"/>
  <c r="I87" i="3" s="1"/>
  <c r="H58" i="3"/>
  <c r="H87" i="3" s="1"/>
  <c r="G58" i="3"/>
  <c r="G87" i="3" s="1"/>
  <c r="F58" i="3"/>
  <c r="F87" i="3" s="1"/>
  <c r="E58" i="3"/>
  <c r="E87" i="3" s="1"/>
  <c r="D58" i="3"/>
  <c r="D87" i="3" s="1"/>
  <c r="C58" i="3"/>
  <c r="C87" i="3" s="1"/>
  <c r="B58" i="3"/>
  <c r="B87" i="3" s="1"/>
  <c r="AM57" i="3"/>
  <c r="AM86" i="3" s="1"/>
  <c r="AJ57" i="3"/>
  <c r="AJ86" i="3" s="1"/>
  <c r="AI57" i="3"/>
  <c r="AI86" i="3" s="1"/>
  <c r="AH57" i="3"/>
  <c r="AH86" i="3" s="1"/>
  <c r="AG57" i="3"/>
  <c r="AG86" i="3" s="1"/>
  <c r="AF57" i="3"/>
  <c r="AF86" i="3" s="1"/>
  <c r="AE57" i="3"/>
  <c r="AE86" i="3" s="1"/>
  <c r="AD57" i="3"/>
  <c r="AD86" i="3" s="1"/>
  <c r="AC57" i="3"/>
  <c r="AC86" i="3" s="1"/>
  <c r="AB57" i="3"/>
  <c r="AB86" i="3" s="1"/>
  <c r="AA57" i="3"/>
  <c r="AA86" i="3" s="1"/>
  <c r="Z57" i="3"/>
  <c r="Z86" i="3" s="1"/>
  <c r="Y57" i="3"/>
  <c r="Y86" i="3" s="1"/>
  <c r="X57" i="3"/>
  <c r="X86" i="3" s="1"/>
  <c r="W57" i="3"/>
  <c r="W86" i="3" s="1"/>
  <c r="V57" i="3"/>
  <c r="V86" i="3" s="1"/>
  <c r="U57" i="3"/>
  <c r="U86" i="3" s="1"/>
  <c r="T57" i="3"/>
  <c r="T86" i="3" s="1"/>
  <c r="S57" i="3"/>
  <c r="S86" i="3" s="1"/>
  <c r="R57" i="3"/>
  <c r="R86" i="3" s="1"/>
  <c r="Q57" i="3"/>
  <c r="Q86" i="3" s="1"/>
  <c r="P57" i="3"/>
  <c r="P86" i="3" s="1"/>
  <c r="O57" i="3"/>
  <c r="O86" i="3" s="1"/>
  <c r="N57" i="3"/>
  <c r="N86" i="3" s="1"/>
  <c r="M57" i="3"/>
  <c r="M86" i="3" s="1"/>
  <c r="L57" i="3"/>
  <c r="L86" i="3" s="1"/>
  <c r="K57" i="3"/>
  <c r="K86" i="3" s="1"/>
  <c r="J57" i="3"/>
  <c r="J86" i="3" s="1"/>
  <c r="I57" i="3"/>
  <c r="I86" i="3" s="1"/>
  <c r="H57" i="3"/>
  <c r="H86" i="3" s="1"/>
  <c r="G57" i="3"/>
  <c r="G86" i="3" s="1"/>
  <c r="F57" i="3"/>
  <c r="F86" i="3" s="1"/>
  <c r="E57" i="3"/>
  <c r="E86" i="3" s="1"/>
  <c r="D57" i="3"/>
  <c r="D86" i="3" s="1"/>
  <c r="C57" i="3"/>
  <c r="C86" i="3" s="1"/>
  <c r="B57" i="3"/>
  <c r="B86" i="3" s="1"/>
  <c r="AM56" i="3"/>
  <c r="AM85" i="3" s="1"/>
  <c r="AJ56" i="3"/>
  <c r="AJ85" i="3" s="1"/>
  <c r="AI56" i="3"/>
  <c r="AI85" i="3" s="1"/>
  <c r="AH56" i="3"/>
  <c r="AH85" i="3" s="1"/>
  <c r="AG56" i="3"/>
  <c r="AG85" i="3" s="1"/>
  <c r="AF56" i="3"/>
  <c r="AF85" i="3" s="1"/>
  <c r="AE56" i="3"/>
  <c r="AE85" i="3" s="1"/>
  <c r="AD56" i="3"/>
  <c r="AD85" i="3" s="1"/>
  <c r="AC56" i="3"/>
  <c r="AC85" i="3" s="1"/>
  <c r="AB56" i="3"/>
  <c r="AB85" i="3" s="1"/>
  <c r="AA56" i="3"/>
  <c r="AA85" i="3" s="1"/>
  <c r="Z56" i="3"/>
  <c r="Z85" i="3" s="1"/>
  <c r="Y56" i="3"/>
  <c r="Y85" i="3" s="1"/>
  <c r="X56" i="3"/>
  <c r="X85" i="3" s="1"/>
  <c r="W56" i="3"/>
  <c r="W85" i="3" s="1"/>
  <c r="V56" i="3"/>
  <c r="V85" i="3" s="1"/>
  <c r="U56" i="3"/>
  <c r="U85" i="3" s="1"/>
  <c r="T56" i="3"/>
  <c r="T85" i="3" s="1"/>
  <c r="S56" i="3"/>
  <c r="S85" i="3" s="1"/>
  <c r="R56" i="3"/>
  <c r="R85" i="3" s="1"/>
  <c r="Q56" i="3"/>
  <c r="Q85" i="3" s="1"/>
  <c r="P56" i="3"/>
  <c r="P85" i="3" s="1"/>
  <c r="O56" i="3"/>
  <c r="O85" i="3" s="1"/>
  <c r="N56" i="3"/>
  <c r="N85" i="3" s="1"/>
  <c r="M56" i="3"/>
  <c r="M85" i="3" s="1"/>
  <c r="L56" i="3"/>
  <c r="L85" i="3" s="1"/>
  <c r="K56" i="3"/>
  <c r="K85" i="3" s="1"/>
  <c r="J56" i="3"/>
  <c r="J85" i="3" s="1"/>
  <c r="I56" i="3"/>
  <c r="I85" i="3" s="1"/>
  <c r="H56" i="3"/>
  <c r="H85" i="3" s="1"/>
  <c r="G56" i="3"/>
  <c r="G85" i="3" s="1"/>
  <c r="F56" i="3"/>
  <c r="F85" i="3" s="1"/>
  <c r="E56" i="3"/>
  <c r="E85" i="3" s="1"/>
  <c r="D56" i="3"/>
  <c r="D85" i="3" s="1"/>
  <c r="C56" i="3"/>
  <c r="C85" i="3" s="1"/>
  <c r="B56" i="3"/>
  <c r="B85" i="3" s="1"/>
  <c r="AM55" i="3"/>
  <c r="AM84" i="3" s="1"/>
  <c r="AJ55" i="3"/>
  <c r="AJ84" i="3" s="1"/>
  <c r="AI55" i="3"/>
  <c r="AI84" i="3" s="1"/>
  <c r="AH55" i="3"/>
  <c r="AH84" i="3" s="1"/>
  <c r="AG55" i="3"/>
  <c r="AG84" i="3" s="1"/>
  <c r="AF55" i="3"/>
  <c r="AF84" i="3" s="1"/>
  <c r="AE55" i="3"/>
  <c r="AE84" i="3" s="1"/>
  <c r="AD55" i="3"/>
  <c r="AD84" i="3" s="1"/>
  <c r="AC55" i="3"/>
  <c r="AC84" i="3" s="1"/>
  <c r="AB55" i="3"/>
  <c r="AB84" i="3" s="1"/>
  <c r="AA55" i="3"/>
  <c r="AA84" i="3" s="1"/>
  <c r="Z55" i="3"/>
  <c r="Z84" i="3" s="1"/>
  <c r="Y55" i="3"/>
  <c r="Y84" i="3" s="1"/>
  <c r="X55" i="3"/>
  <c r="X84" i="3" s="1"/>
  <c r="W55" i="3"/>
  <c r="W84" i="3" s="1"/>
  <c r="V55" i="3"/>
  <c r="V84" i="3" s="1"/>
  <c r="U55" i="3"/>
  <c r="U84" i="3" s="1"/>
  <c r="T55" i="3"/>
  <c r="T84" i="3" s="1"/>
  <c r="S55" i="3"/>
  <c r="S84" i="3" s="1"/>
  <c r="R55" i="3"/>
  <c r="R84" i="3" s="1"/>
  <c r="Q55" i="3"/>
  <c r="Q84" i="3" s="1"/>
  <c r="P55" i="3"/>
  <c r="P84" i="3" s="1"/>
  <c r="O55" i="3"/>
  <c r="O84" i="3" s="1"/>
  <c r="N55" i="3"/>
  <c r="N84" i="3" s="1"/>
  <c r="M55" i="3"/>
  <c r="M84" i="3" s="1"/>
  <c r="L55" i="3"/>
  <c r="L84" i="3" s="1"/>
  <c r="K55" i="3"/>
  <c r="K84" i="3" s="1"/>
  <c r="J55" i="3"/>
  <c r="J84" i="3" s="1"/>
  <c r="I55" i="3"/>
  <c r="I84" i="3" s="1"/>
  <c r="H55" i="3"/>
  <c r="H84" i="3" s="1"/>
  <c r="G55" i="3"/>
  <c r="G84" i="3" s="1"/>
  <c r="F55" i="3"/>
  <c r="F84" i="3" s="1"/>
  <c r="E55" i="3"/>
  <c r="E84" i="3" s="1"/>
  <c r="D55" i="3"/>
  <c r="D84" i="3" s="1"/>
  <c r="C55" i="3"/>
  <c r="C84" i="3" s="1"/>
  <c r="B55" i="3"/>
  <c r="B84" i="3" s="1"/>
  <c r="AM54" i="3"/>
  <c r="AM83" i="3" s="1"/>
  <c r="AJ54" i="3"/>
  <c r="AJ83" i="3" s="1"/>
  <c r="AI54" i="3"/>
  <c r="AI83" i="3" s="1"/>
  <c r="AH54" i="3"/>
  <c r="AH83" i="3" s="1"/>
  <c r="AG54" i="3"/>
  <c r="AG83" i="3" s="1"/>
  <c r="AF54" i="3"/>
  <c r="AF83" i="3" s="1"/>
  <c r="AE54" i="3"/>
  <c r="AE83" i="3" s="1"/>
  <c r="AD54" i="3"/>
  <c r="AD83" i="3" s="1"/>
  <c r="AC54" i="3"/>
  <c r="AC83" i="3" s="1"/>
  <c r="AB54" i="3"/>
  <c r="AB83" i="3" s="1"/>
  <c r="AA54" i="3"/>
  <c r="AA83" i="3" s="1"/>
  <c r="Z54" i="3"/>
  <c r="Z83" i="3" s="1"/>
  <c r="Y54" i="3"/>
  <c r="Y83" i="3" s="1"/>
  <c r="X54" i="3"/>
  <c r="X83" i="3" s="1"/>
  <c r="W54" i="3"/>
  <c r="W83" i="3" s="1"/>
  <c r="V54" i="3"/>
  <c r="V83" i="3" s="1"/>
  <c r="U54" i="3"/>
  <c r="U83" i="3" s="1"/>
  <c r="T54" i="3"/>
  <c r="T83" i="3" s="1"/>
  <c r="S54" i="3"/>
  <c r="S83" i="3" s="1"/>
  <c r="R54" i="3"/>
  <c r="R83" i="3" s="1"/>
  <c r="Q54" i="3"/>
  <c r="Q83" i="3" s="1"/>
  <c r="P54" i="3"/>
  <c r="P83" i="3" s="1"/>
  <c r="O54" i="3"/>
  <c r="O83" i="3" s="1"/>
  <c r="N54" i="3"/>
  <c r="N83" i="3" s="1"/>
  <c r="M54" i="3"/>
  <c r="M83" i="3" s="1"/>
  <c r="L54" i="3"/>
  <c r="L83" i="3" s="1"/>
  <c r="K54" i="3"/>
  <c r="K83" i="3" s="1"/>
  <c r="J54" i="3"/>
  <c r="J83" i="3" s="1"/>
  <c r="I54" i="3"/>
  <c r="I83" i="3" s="1"/>
  <c r="H54" i="3"/>
  <c r="H83" i="3" s="1"/>
  <c r="G54" i="3"/>
  <c r="G83" i="3" s="1"/>
  <c r="F54" i="3"/>
  <c r="F83" i="3" s="1"/>
  <c r="E54" i="3"/>
  <c r="E83" i="3" s="1"/>
  <c r="D54" i="3"/>
  <c r="D83" i="3" s="1"/>
  <c r="C54" i="3"/>
  <c r="C83" i="3" s="1"/>
  <c r="B54" i="3"/>
  <c r="B83" i="3" s="1"/>
  <c r="AM53" i="3"/>
  <c r="AM82" i="3" s="1"/>
  <c r="AJ53" i="3"/>
  <c r="AJ82" i="3" s="1"/>
  <c r="AI53" i="3"/>
  <c r="AI82" i="3" s="1"/>
  <c r="AH53" i="3"/>
  <c r="AH82" i="3" s="1"/>
  <c r="AG53" i="3"/>
  <c r="AG82" i="3" s="1"/>
  <c r="AF53" i="3"/>
  <c r="AF82" i="3" s="1"/>
  <c r="AE53" i="3"/>
  <c r="AE82" i="3" s="1"/>
  <c r="AD53" i="3"/>
  <c r="AD82" i="3" s="1"/>
  <c r="AC53" i="3"/>
  <c r="AC82" i="3" s="1"/>
  <c r="AB53" i="3"/>
  <c r="AB82" i="3" s="1"/>
  <c r="AA53" i="3"/>
  <c r="AA82" i="3" s="1"/>
  <c r="Z53" i="3"/>
  <c r="Z82" i="3" s="1"/>
  <c r="Y53" i="3"/>
  <c r="Y82" i="3" s="1"/>
  <c r="X53" i="3"/>
  <c r="X82" i="3" s="1"/>
  <c r="W53" i="3"/>
  <c r="W82" i="3" s="1"/>
  <c r="V53" i="3"/>
  <c r="V82" i="3" s="1"/>
  <c r="U53" i="3"/>
  <c r="U82" i="3" s="1"/>
  <c r="T53" i="3"/>
  <c r="T82" i="3" s="1"/>
  <c r="S53" i="3"/>
  <c r="S82" i="3" s="1"/>
  <c r="R53" i="3"/>
  <c r="R82" i="3" s="1"/>
  <c r="Q53" i="3"/>
  <c r="Q82" i="3" s="1"/>
  <c r="P53" i="3"/>
  <c r="P82" i="3" s="1"/>
  <c r="O53" i="3"/>
  <c r="O82" i="3" s="1"/>
  <c r="N53" i="3"/>
  <c r="N82" i="3" s="1"/>
  <c r="M53" i="3"/>
  <c r="M82" i="3" s="1"/>
  <c r="L53" i="3"/>
  <c r="L82" i="3" s="1"/>
  <c r="K53" i="3"/>
  <c r="K82" i="3" s="1"/>
  <c r="J53" i="3"/>
  <c r="J82" i="3" s="1"/>
  <c r="I53" i="3"/>
  <c r="I82" i="3" s="1"/>
  <c r="H53" i="3"/>
  <c r="H82" i="3" s="1"/>
  <c r="G53" i="3"/>
  <c r="G82" i="3" s="1"/>
  <c r="F53" i="3"/>
  <c r="F82" i="3" s="1"/>
  <c r="E53" i="3"/>
  <c r="E82" i="3" s="1"/>
  <c r="D53" i="3"/>
  <c r="D82" i="3" s="1"/>
  <c r="C53" i="3"/>
  <c r="C82" i="3" s="1"/>
  <c r="B53" i="3"/>
  <c r="B82" i="3" s="1"/>
  <c r="AM52" i="3"/>
  <c r="AM81" i="3" s="1"/>
  <c r="AJ52" i="3"/>
  <c r="AJ81" i="3" s="1"/>
  <c r="AI52" i="3"/>
  <c r="AI81" i="3" s="1"/>
  <c r="AH52" i="3"/>
  <c r="AH81" i="3" s="1"/>
  <c r="AG52" i="3"/>
  <c r="AG81" i="3" s="1"/>
  <c r="AF52" i="3"/>
  <c r="AF81" i="3" s="1"/>
  <c r="AE52" i="3"/>
  <c r="AE81" i="3" s="1"/>
  <c r="AD52" i="3"/>
  <c r="AD81" i="3" s="1"/>
  <c r="AC52" i="3"/>
  <c r="AC81" i="3" s="1"/>
  <c r="AB52" i="3"/>
  <c r="AB81" i="3" s="1"/>
  <c r="AA52" i="3"/>
  <c r="AA81" i="3" s="1"/>
  <c r="Z52" i="3"/>
  <c r="Z81" i="3" s="1"/>
  <c r="Y52" i="3"/>
  <c r="Y81" i="3" s="1"/>
  <c r="X52" i="3"/>
  <c r="X81" i="3" s="1"/>
  <c r="W52" i="3"/>
  <c r="W81" i="3" s="1"/>
  <c r="V52" i="3"/>
  <c r="V81" i="3" s="1"/>
  <c r="U52" i="3"/>
  <c r="U81" i="3" s="1"/>
  <c r="T52" i="3"/>
  <c r="T81" i="3" s="1"/>
  <c r="S52" i="3"/>
  <c r="S81" i="3" s="1"/>
  <c r="R52" i="3"/>
  <c r="R81" i="3" s="1"/>
  <c r="Q52" i="3"/>
  <c r="Q81" i="3" s="1"/>
  <c r="P52" i="3"/>
  <c r="P81" i="3" s="1"/>
  <c r="O52" i="3"/>
  <c r="O81" i="3" s="1"/>
  <c r="N52" i="3"/>
  <c r="N81" i="3" s="1"/>
  <c r="M52" i="3"/>
  <c r="M81" i="3" s="1"/>
  <c r="L52" i="3"/>
  <c r="L81" i="3" s="1"/>
  <c r="K52" i="3"/>
  <c r="K81" i="3" s="1"/>
  <c r="J52" i="3"/>
  <c r="J81" i="3" s="1"/>
  <c r="I52" i="3"/>
  <c r="I81" i="3" s="1"/>
  <c r="H52" i="3"/>
  <c r="H81" i="3" s="1"/>
  <c r="G52" i="3"/>
  <c r="G81" i="3" s="1"/>
  <c r="F52" i="3"/>
  <c r="F81" i="3" s="1"/>
  <c r="E52" i="3"/>
  <c r="E81" i="3" s="1"/>
  <c r="D52" i="3"/>
  <c r="D81" i="3" s="1"/>
  <c r="C52" i="3"/>
  <c r="C81" i="3" s="1"/>
  <c r="B52" i="3"/>
  <c r="B81" i="3" s="1"/>
  <c r="AM51" i="3"/>
  <c r="AM80" i="3" s="1"/>
  <c r="AJ51" i="3"/>
  <c r="AJ80" i="3" s="1"/>
  <c r="AI51" i="3"/>
  <c r="AI80" i="3" s="1"/>
  <c r="AH51" i="3"/>
  <c r="AH80" i="3" s="1"/>
  <c r="AG51" i="3"/>
  <c r="AG80" i="3" s="1"/>
  <c r="AF51" i="3"/>
  <c r="AF80" i="3" s="1"/>
  <c r="AE51" i="3"/>
  <c r="AE80" i="3" s="1"/>
  <c r="AD51" i="3"/>
  <c r="AD80" i="3" s="1"/>
  <c r="AC51" i="3"/>
  <c r="AC80" i="3" s="1"/>
  <c r="AB51" i="3"/>
  <c r="AB80" i="3" s="1"/>
  <c r="AA51" i="3"/>
  <c r="AA80" i="3" s="1"/>
  <c r="Z51" i="3"/>
  <c r="Z80" i="3" s="1"/>
  <c r="Y51" i="3"/>
  <c r="Y80" i="3" s="1"/>
  <c r="X51" i="3"/>
  <c r="X80" i="3" s="1"/>
  <c r="W51" i="3"/>
  <c r="W80" i="3" s="1"/>
  <c r="V51" i="3"/>
  <c r="V80" i="3" s="1"/>
  <c r="U51" i="3"/>
  <c r="U80" i="3" s="1"/>
  <c r="T51" i="3"/>
  <c r="T80" i="3" s="1"/>
  <c r="S51" i="3"/>
  <c r="S80" i="3" s="1"/>
  <c r="R51" i="3"/>
  <c r="R80" i="3" s="1"/>
  <c r="Q51" i="3"/>
  <c r="Q80" i="3" s="1"/>
  <c r="P51" i="3"/>
  <c r="P80" i="3" s="1"/>
  <c r="O51" i="3"/>
  <c r="O80" i="3" s="1"/>
  <c r="N51" i="3"/>
  <c r="N80" i="3" s="1"/>
  <c r="M51" i="3"/>
  <c r="M80" i="3" s="1"/>
  <c r="L51" i="3"/>
  <c r="L80" i="3" s="1"/>
  <c r="K51" i="3"/>
  <c r="K80" i="3" s="1"/>
  <c r="J51" i="3"/>
  <c r="J80" i="3" s="1"/>
  <c r="I51" i="3"/>
  <c r="I80" i="3" s="1"/>
  <c r="H51" i="3"/>
  <c r="H80" i="3" s="1"/>
  <c r="G51" i="3"/>
  <c r="G80" i="3" s="1"/>
  <c r="F51" i="3"/>
  <c r="F80" i="3" s="1"/>
  <c r="E51" i="3"/>
  <c r="E80" i="3" s="1"/>
  <c r="D51" i="3"/>
  <c r="D80" i="3" s="1"/>
  <c r="C51" i="3"/>
  <c r="C80" i="3" s="1"/>
  <c r="B51" i="3"/>
  <c r="B80" i="3" s="1"/>
  <c r="AM50" i="3"/>
  <c r="AM79" i="3" s="1"/>
  <c r="AJ50" i="3"/>
  <c r="AJ79" i="3" s="1"/>
  <c r="AI50" i="3"/>
  <c r="AI79" i="3" s="1"/>
  <c r="AH50" i="3"/>
  <c r="AH79" i="3" s="1"/>
  <c r="AG50" i="3"/>
  <c r="AG79" i="3" s="1"/>
  <c r="AF50" i="3"/>
  <c r="AF79" i="3" s="1"/>
  <c r="AE50" i="3"/>
  <c r="AE79" i="3" s="1"/>
  <c r="AD50" i="3"/>
  <c r="AD79" i="3" s="1"/>
  <c r="AC50" i="3"/>
  <c r="AC79" i="3" s="1"/>
  <c r="AB50" i="3"/>
  <c r="AB79" i="3" s="1"/>
  <c r="AA50" i="3"/>
  <c r="AA79" i="3" s="1"/>
  <c r="Z50" i="3"/>
  <c r="Z79" i="3" s="1"/>
  <c r="Y50" i="3"/>
  <c r="Y79" i="3" s="1"/>
  <c r="X50" i="3"/>
  <c r="X79" i="3" s="1"/>
  <c r="W50" i="3"/>
  <c r="W79" i="3" s="1"/>
  <c r="V50" i="3"/>
  <c r="V79" i="3" s="1"/>
  <c r="U50" i="3"/>
  <c r="U79" i="3" s="1"/>
  <c r="T50" i="3"/>
  <c r="T79" i="3" s="1"/>
  <c r="S50" i="3"/>
  <c r="S79" i="3" s="1"/>
  <c r="R50" i="3"/>
  <c r="R79" i="3" s="1"/>
  <c r="Q50" i="3"/>
  <c r="Q79" i="3" s="1"/>
  <c r="P50" i="3"/>
  <c r="P79" i="3" s="1"/>
  <c r="O50" i="3"/>
  <c r="O79" i="3" s="1"/>
  <c r="N50" i="3"/>
  <c r="N79" i="3" s="1"/>
  <c r="M50" i="3"/>
  <c r="M79" i="3" s="1"/>
  <c r="L50" i="3"/>
  <c r="L79" i="3" s="1"/>
  <c r="K50" i="3"/>
  <c r="K79" i="3" s="1"/>
  <c r="J50" i="3"/>
  <c r="J79" i="3" s="1"/>
  <c r="I50" i="3"/>
  <c r="I79" i="3" s="1"/>
  <c r="H50" i="3"/>
  <c r="H79" i="3" s="1"/>
  <c r="G50" i="3"/>
  <c r="G79" i="3" s="1"/>
  <c r="F50" i="3"/>
  <c r="F79" i="3" s="1"/>
  <c r="E50" i="3"/>
  <c r="E79" i="3" s="1"/>
  <c r="D50" i="3"/>
  <c r="D79" i="3" s="1"/>
  <c r="C50" i="3"/>
  <c r="C79" i="3" s="1"/>
  <c r="B50" i="3"/>
  <c r="B79" i="3" s="1"/>
  <c r="AM49" i="3"/>
  <c r="AM78" i="3" s="1"/>
  <c r="AJ49" i="3"/>
  <c r="AJ78" i="3" s="1"/>
  <c r="AI49" i="3"/>
  <c r="AI78" i="3" s="1"/>
  <c r="AH49" i="3"/>
  <c r="AH78" i="3" s="1"/>
  <c r="AG49" i="3"/>
  <c r="AG78" i="3" s="1"/>
  <c r="AF49" i="3"/>
  <c r="AF78" i="3" s="1"/>
  <c r="AE49" i="3"/>
  <c r="AE78" i="3" s="1"/>
  <c r="AD49" i="3"/>
  <c r="AD78" i="3" s="1"/>
  <c r="AC49" i="3"/>
  <c r="AC78" i="3" s="1"/>
  <c r="AB49" i="3"/>
  <c r="AB78" i="3" s="1"/>
  <c r="AA49" i="3"/>
  <c r="AA78" i="3" s="1"/>
  <c r="Z49" i="3"/>
  <c r="Z78" i="3" s="1"/>
  <c r="Y49" i="3"/>
  <c r="Y78" i="3" s="1"/>
  <c r="X49" i="3"/>
  <c r="X78" i="3" s="1"/>
  <c r="W49" i="3"/>
  <c r="W78" i="3" s="1"/>
  <c r="V49" i="3"/>
  <c r="V78" i="3" s="1"/>
  <c r="U49" i="3"/>
  <c r="U78" i="3" s="1"/>
  <c r="T49" i="3"/>
  <c r="T78" i="3" s="1"/>
  <c r="S49" i="3"/>
  <c r="S78" i="3" s="1"/>
  <c r="R49" i="3"/>
  <c r="R78" i="3" s="1"/>
  <c r="Q49" i="3"/>
  <c r="Q78" i="3" s="1"/>
  <c r="P49" i="3"/>
  <c r="P78" i="3" s="1"/>
  <c r="O49" i="3"/>
  <c r="O78" i="3" s="1"/>
  <c r="N49" i="3"/>
  <c r="N78" i="3" s="1"/>
  <c r="M49" i="3"/>
  <c r="M78" i="3" s="1"/>
  <c r="L49" i="3"/>
  <c r="L78" i="3" s="1"/>
  <c r="K49" i="3"/>
  <c r="K78" i="3" s="1"/>
  <c r="J49" i="3"/>
  <c r="J78" i="3" s="1"/>
  <c r="I49" i="3"/>
  <c r="I78" i="3" s="1"/>
  <c r="H49" i="3"/>
  <c r="H78" i="3" s="1"/>
  <c r="G49" i="3"/>
  <c r="G78" i="3" s="1"/>
  <c r="F49" i="3"/>
  <c r="F78" i="3" s="1"/>
  <c r="E49" i="3"/>
  <c r="E78" i="3" s="1"/>
  <c r="D49" i="3"/>
  <c r="D78" i="3" s="1"/>
  <c r="C49" i="3"/>
  <c r="C78" i="3" s="1"/>
  <c r="B49" i="3"/>
  <c r="B78" i="3" s="1"/>
  <c r="AM48" i="3"/>
  <c r="AM77" i="3" s="1"/>
  <c r="AJ48" i="3"/>
  <c r="AJ77" i="3" s="1"/>
  <c r="AI48" i="3"/>
  <c r="AI77" i="3" s="1"/>
  <c r="AH48" i="3"/>
  <c r="AH77" i="3" s="1"/>
  <c r="AG48" i="3"/>
  <c r="AG77" i="3" s="1"/>
  <c r="AF48" i="3"/>
  <c r="AF77" i="3" s="1"/>
  <c r="AE48" i="3"/>
  <c r="AE77" i="3" s="1"/>
  <c r="AD48" i="3"/>
  <c r="AD77" i="3" s="1"/>
  <c r="AC48" i="3"/>
  <c r="AC77" i="3" s="1"/>
  <c r="AB48" i="3"/>
  <c r="AB77" i="3" s="1"/>
  <c r="AA48" i="3"/>
  <c r="AA77" i="3" s="1"/>
  <c r="Z48" i="3"/>
  <c r="Z77" i="3" s="1"/>
  <c r="Y48" i="3"/>
  <c r="Y77" i="3" s="1"/>
  <c r="X48" i="3"/>
  <c r="X77" i="3" s="1"/>
  <c r="W48" i="3"/>
  <c r="W77" i="3" s="1"/>
  <c r="V48" i="3"/>
  <c r="V77" i="3" s="1"/>
  <c r="U48" i="3"/>
  <c r="U77" i="3" s="1"/>
  <c r="T48" i="3"/>
  <c r="T77" i="3" s="1"/>
  <c r="S48" i="3"/>
  <c r="S77" i="3" s="1"/>
  <c r="R48" i="3"/>
  <c r="R77" i="3" s="1"/>
  <c r="Q48" i="3"/>
  <c r="Q77" i="3" s="1"/>
  <c r="P48" i="3"/>
  <c r="P77" i="3" s="1"/>
  <c r="O48" i="3"/>
  <c r="O77" i="3" s="1"/>
  <c r="N48" i="3"/>
  <c r="N77" i="3" s="1"/>
  <c r="M48" i="3"/>
  <c r="M77" i="3" s="1"/>
  <c r="L48" i="3"/>
  <c r="L77" i="3" s="1"/>
  <c r="K48" i="3"/>
  <c r="K77" i="3" s="1"/>
  <c r="J48" i="3"/>
  <c r="J77" i="3" s="1"/>
  <c r="I48" i="3"/>
  <c r="I77" i="3" s="1"/>
  <c r="H48" i="3"/>
  <c r="H77" i="3" s="1"/>
  <c r="G48" i="3"/>
  <c r="G77" i="3" s="1"/>
  <c r="F48" i="3"/>
  <c r="F77" i="3" s="1"/>
  <c r="E48" i="3"/>
  <c r="E77" i="3" s="1"/>
  <c r="D48" i="3"/>
  <c r="D77" i="3" s="1"/>
  <c r="C48" i="3"/>
  <c r="C77" i="3" s="1"/>
  <c r="B48" i="3"/>
  <c r="B77" i="3" s="1"/>
  <c r="AJ39" i="3"/>
  <c r="AI39" i="3"/>
  <c r="AH39" i="3"/>
  <c r="AG39" i="3"/>
  <c r="AF39" i="3"/>
  <c r="AE39" i="3"/>
  <c r="AD39" i="3"/>
  <c r="AC39" i="3"/>
  <c r="AB39" i="3"/>
  <c r="AA39" i="3"/>
  <c r="Z39" i="3"/>
  <c r="Y39" i="3"/>
  <c r="X39" i="3"/>
  <c r="W39" i="3"/>
  <c r="V39" i="3"/>
  <c r="U39" i="3"/>
  <c r="T39" i="3"/>
  <c r="S39" i="3"/>
  <c r="R39" i="3"/>
  <c r="Q39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B39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B38" i="3"/>
  <c r="H61" i="2"/>
  <c r="F60" i="2"/>
  <c r="I60" i="2" s="1"/>
  <c r="F59" i="2"/>
  <c r="I59" i="2" s="1"/>
  <c r="F58" i="2"/>
  <c r="I58" i="2" s="1"/>
  <c r="F57" i="2"/>
  <c r="I57" i="2" s="1"/>
  <c r="F56" i="2"/>
  <c r="I56" i="2" s="1"/>
  <c r="F55" i="2"/>
  <c r="I55" i="2" s="1"/>
  <c r="F54" i="2"/>
  <c r="I54" i="2" s="1"/>
  <c r="H50" i="2"/>
  <c r="E49" i="2"/>
  <c r="E60" i="2" s="1"/>
  <c r="D49" i="2"/>
  <c r="D60" i="2" s="1"/>
  <c r="C49" i="2"/>
  <c r="C60" i="2" s="1"/>
  <c r="B49" i="2"/>
  <c r="B60" i="2" s="1"/>
  <c r="A49" i="2"/>
  <c r="A60" i="2" s="1"/>
  <c r="E48" i="2"/>
  <c r="E59" i="2" s="1"/>
  <c r="D48" i="2"/>
  <c r="D59" i="2" s="1"/>
  <c r="C48" i="2"/>
  <c r="C59" i="2" s="1"/>
  <c r="B48" i="2"/>
  <c r="B59" i="2" s="1"/>
  <c r="A48" i="2"/>
  <c r="A59" i="2" s="1"/>
  <c r="E47" i="2"/>
  <c r="E58" i="2" s="1"/>
  <c r="D47" i="2"/>
  <c r="D58" i="2" s="1"/>
  <c r="C47" i="2"/>
  <c r="C58" i="2" s="1"/>
  <c r="B47" i="2"/>
  <c r="B58" i="2" s="1"/>
  <c r="A47" i="2"/>
  <c r="A58" i="2" s="1"/>
  <c r="E46" i="2"/>
  <c r="E57" i="2" s="1"/>
  <c r="D46" i="2"/>
  <c r="D57" i="2" s="1"/>
  <c r="C46" i="2"/>
  <c r="C57" i="2" s="1"/>
  <c r="B46" i="2"/>
  <c r="B57" i="2" s="1"/>
  <c r="A46" i="2"/>
  <c r="A57" i="2" s="1"/>
  <c r="E45" i="2"/>
  <c r="E56" i="2" s="1"/>
  <c r="D45" i="2"/>
  <c r="D56" i="2" s="1"/>
  <c r="C45" i="2"/>
  <c r="C56" i="2" s="1"/>
  <c r="B45" i="2"/>
  <c r="B56" i="2" s="1"/>
  <c r="A45" i="2"/>
  <c r="A56" i="2" s="1"/>
  <c r="E44" i="2"/>
  <c r="E55" i="2" s="1"/>
  <c r="D44" i="2"/>
  <c r="D55" i="2" s="1"/>
  <c r="C44" i="2"/>
  <c r="C55" i="2" s="1"/>
  <c r="B44" i="2"/>
  <c r="B55" i="2" s="1"/>
  <c r="A44" i="2"/>
  <c r="A55" i="2" s="1"/>
  <c r="E43" i="2"/>
  <c r="E54" i="2" s="1"/>
  <c r="D43" i="2"/>
  <c r="D54" i="2" s="1"/>
  <c r="C43" i="2"/>
  <c r="C54" i="2" s="1"/>
  <c r="B43" i="2"/>
  <c r="B54" i="2" s="1"/>
  <c r="A43" i="2"/>
  <c r="A54" i="2" s="1"/>
  <c r="Z35" i="2"/>
  <c r="AA35" i="2" s="1"/>
  <c r="AB33" i="2"/>
  <c r="AC33" i="2" s="1"/>
  <c r="Z33" i="2"/>
  <c r="AA33" i="2" s="1"/>
  <c r="AB30" i="2"/>
  <c r="AC30" i="2" s="1"/>
  <c r="Z30" i="2"/>
  <c r="AA30" i="2" s="1"/>
  <c r="W30" i="2"/>
  <c r="X30" i="2" s="1"/>
  <c r="G30" i="2"/>
  <c r="AI29" i="2"/>
  <c r="AJ29" i="2" s="1"/>
  <c r="AK29" i="2" s="1"/>
  <c r="AB29" i="2"/>
  <c r="AC29" i="2" s="1"/>
  <c r="Z29" i="2"/>
  <c r="J29" i="2" s="1"/>
  <c r="W29" i="2"/>
  <c r="X29" i="2" s="1"/>
  <c r="G29" i="2"/>
  <c r="AI28" i="2"/>
  <c r="AJ28" i="2" s="1"/>
  <c r="AK28" i="2" s="1"/>
  <c r="AB28" i="2"/>
  <c r="Z28" i="2"/>
  <c r="J28" i="2" s="1"/>
  <c r="W28" i="2"/>
  <c r="X28" i="2" s="1"/>
  <c r="G28" i="2"/>
  <c r="F44" i="2" s="1"/>
  <c r="I44" i="2" s="1"/>
  <c r="AI27" i="2"/>
  <c r="AJ27" i="2" s="1"/>
  <c r="AK27" i="2" s="1"/>
  <c r="AB27" i="2"/>
  <c r="AC27" i="2" s="1"/>
  <c r="Z27" i="2"/>
  <c r="AA27" i="2" s="1"/>
  <c r="W27" i="2"/>
  <c r="X27" i="2" s="1"/>
  <c r="G27" i="2"/>
  <c r="F47" i="2" s="1"/>
  <c r="I47" i="2" s="1"/>
  <c r="AI26" i="2"/>
  <c r="AJ26" i="2" s="1"/>
  <c r="AK26" i="2" s="1"/>
  <c r="AQ26" i="2" s="1"/>
  <c r="AB26" i="2"/>
  <c r="AC26" i="2" s="1"/>
  <c r="Z26" i="2"/>
  <c r="W26" i="2"/>
  <c r="X26" i="2" s="1"/>
  <c r="G26" i="2"/>
  <c r="AO26" i="2" s="1"/>
  <c r="AI25" i="2"/>
  <c r="AJ25" i="2" s="1"/>
  <c r="AK25" i="2" s="1"/>
  <c r="AP25" i="2" s="1"/>
  <c r="AB25" i="2"/>
  <c r="K25" i="2" s="1"/>
  <c r="Z25" i="2"/>
  <c r="AA25" i="2" s="1"/>
  <c r="W25" i="2"/>
  <c r="X25" i="2" s="1"/>
  <c r="L25" i="2" s="1"/>
  <c r="G25" i="2"/>
  <c r="AO25" i="2" s="1"/>
  <c r="AI24" i="2"/>
  <c r="AJ24" i="2" s="1"/>
  <c r="AK24" i="2" s="1"/>
  <c r="AB24" i="2"/>
  <c r="Z24" i="2"/>
  <c r="J24" i="2" s="1"/>
  <c r="W24" i="2"/>
  <c r="X24" i="2" s="1"/>
  <c r="G24" i="2"/>
  <c r="AO24" i="2" s="1"/>
  <c r="AI23" i="2"/>
  <c r="AJ23" i="2" s="1"/>
  <c r="AK23" i="2" s="1"/>
  <c r="AB23" i="2"/>
  <c r="K23" i="2" s="1"/>
  <c r="Z23" i="2"/>
  <c r="AA23" i="2" s="1"/>
  <c r="W23" i="2"/>
  <c r="X23" i="2" s="1"/>
  <c r="G23" i="2"/>
  <c r="AO23" i="2" s="1"/>
  <c r="AI22" i="2"/>
  <c r="AJ22" i="2" s="1"/>
  <c r="AK22" i="2" s="1"/>
  <c r="AP22" i="2" s="1"/>
  <c r="AB22" i="2"/>
  <c r="AC22" i="2" s="1"/>
  <c r="Z22" i="2"/>
  <c r="W22" i="2"/>
  <c r="X22" i="2" s="1"/>
  <c r="L22" i="2" s="1"/>
  <c r="G22" i="2"/>
  <c r="AO22" i="2" s="1"/>
  <c r="AI21" i="2"/>
  <c r="AJ21" i="2" s="1"/>
  <c r="AK21" i="2" s="1"/>
  <c r="AB21" i="2"/>
  <c r="Z21" i="2"/>
  <c r="J21" i="2" s="1"/>
  <c r="W21" i="2"/>
  <c r="X21" i="2" s="1"/>
  <c r="G21" i="2"/>
  <c r="AO21" i="2" s="1"/>
  <c r="AI20" i="2"/>
  <c r="AJ20" i="2" s="1"/>
  <c r="AK20" i="2" s="1"/>
  <c r="AB20" i="2"/>
  <c r="K20" i="2" s="1"/>
  <c r="Z20" i="2"/>
  <c r="AA20" i="2" s="1"/>
  <c r="W20" i="2"/>
  <c r="X20" i="2" s="1"/>
  <c r="L20" i="2" s="1"/>
  <c r="G20" i="2"/>
  <c r="AI19" i="2"/>
  <c r="AJ19" i="2" s="1"/>
  <c r="AK19" i="2" s="1"/>
  <c r="AQ19" i="2" s="1"/>
  <c r="AB19" i="2"/>
  <c r="K19" i="2" s="1"/>
  <c r="Z19" i="2"/>
  <c r="AA19" i="2" s="1"/>
  <c r="W19" i="2"/>
  <c r="X19" i="2" s="1"/>
  <c r="G19" i="2"/>
  <c r="F43" i="2" s="1"/>
  <c r="I43" i="2" s="1"/>
  <c r="AI18" i="2"/>
  <c r="AJ18" i="2" s="1"/>
  <c r="AK18" i="2" s="1"/>
  <c r="AQ18" i="2" s="1"/>
  <c r="AB18" i="2"/>
  <c r="K18" i="2" s="1"/>
  <c r="Z18" i="2"/>
  <c r="J18" i="2" s="1"/>
  <c r="W18" i="2"/>
  <c r="X18" i="2" s="1"/>
  <c r="L18" i="2" s="1"/>
  <c r="G18" i="2"/>
  <c r="AO18" i="2" s="1"/>
  <c r="AI17" i="2"/>
  <c r="AJ17" i="2" s="1"/>
  <c r="AK17" i="2" s="1"/>
  <c r="AP17" i="2" s="1"/>
  <c r="AB17" i="2"/>
  <c r="Z17" i="2"/>
  <c r="J17" i="2" s="1"/>
  <c r="W17" i="2"/>
  <c r="X17" i="2" s="1"/>
  <c r="G17" i="2"/>
  <c r="AO17" i="2" s="1"/>
  <c r="AI16" i="2"/>
  <c r="AJ16" i="2" s="1"/>
  <c r="AK16" i="2" s="1"/>
  <c r="AB16" i="2"/>
  <c r="K16" i="2" s="1"/>
  <c r="Z16" i="2"/>
  <c r="AA16" i="2" s="1"/>
  <c r="W16" i="2"/>
  <c r="X16" i="2" s="1"/>
  <c r="G16" i="2"/>
  <c r="AO16" i="2" s="1"/>
  <c r="AI15" i="2"/>
  <c r="AJ15" i="2" s="1"/>
  <c r="AK15" i="2" s="1"/>
  <c r="AQ15" i="2" s="1"/>
  <c r="AB15" i="2"/>
  <c r="K15" i="2" s="1"/>
  <c r="Z15" i="2"/>
  <c r="AA15" i="2" s="1"/>
  <c r="W15" i="2"/>
  <c r="X15" i="2" s="1"/>
  <c r="G15" i="2"/>
  <c r="AO15" i="2" s="1"/>
  <c r="AI14" i="2"/>
  <c r="AJ14" i="2" s="1"/>
  <c r="AK14" i="2" s="1"/>
  <c r="AQ14" i="2" s="1"/>
  <c r="AB14" i="2"/>
  <c r="AC14" i="2" s="1"/>
  <c r="Z14" i="2"/>
  <c r="J14" i="2" s="1"/>
  <c r="W14" i="2"/>
  <c r="X14" i="2" s="1"/>
  <c r="G14" i="2"/>
  <c r="AO14" i="2" s="1"/>
  <c r="AI13" i="2"/>
  <c r="AJ13" i="2" s="1"/>
  <c r="AK13" i="2" s="1"/>
  <c r="AP13" i="2" s="1"/>
  <c r="AB13" i="2"/>
  <c r="AC13" i="2" s="1"/>
  <c r="Z13" i="2"/>
  <c r="J13" i="2" s="1"/>
  <c r="W13" i="2"/>
  <c r="X13" i="2" s="1"/>
  <c r="Y13" i="2" s="1"/>
  <c r="R13" i="2" s="1"/>
  <c r="G13" i="2"/>
  <c r="AO13" i="2" s="1"/>
  <c r="AI12" i="2"/>
  <c r="AJ12" i="2" s="1"/>
  <c r="AK12" i="2" s="1"/>
  <c r="AB12" i="2"/>
  <c r="K12" i="2" s="1"/>
  <c r="Z12" i="2"/>
  <c r="J12" i="2" s="1"/>
  <c r="W12" i="2"/>
  <c r="X12" i="2" s="1"/>
  <c r="G12" i="2"/>
  <c r="F49" i="2" s="1"/>
  <c r="I49" i="2" s="1"/>
  <c r="AI11" i="2"/>
  <c r="AJ11" i="2" s="1"/>
  <c r="AK11" i="2" s="1"/>
  <c r="AB11" i="2"/>
  <c r="K11" i="2" s="1"/>
  <c r="Z11" i="2"/>
  <c r="AA11" i="2" s="1"/>
  <c r="W11" i="2"/>
  <c r="X11" i="2" s="1"/>
  <c r="Y11" i="2" s="1"/>
  <c r="R11" i="2" s="1"/>
  <c r="G11" i="2"/>
  <c r="AO11" i="2" s="1"/>
  <c r="AI10" i="2"/>
  <c r="AJ10" i="2" s="1"/>
  <c r="AK10" i="2" s="1"/>
  <c r="AB10" i="2"/>
  <c r="K10" i="2" s="1"/>
  <c r="Z10" i="2"/>
  <c r="AA10" i="2" s="1"/>
  <c r="W10" i="2"/>
  <c r="X10" i="2" s="1"/>
  <c r="G10" i="2"/>
  <c r="AO10" i="2" s="1"/>
  <c r="AI9" i="2"/>
  <c r="AJ9" i="2" s="1"/>
  <c r="AK9" i="2" s="1"/>
  <c r="AB9" i="2"/>
  <c r="K9" i="2" s="1"/>
  <c r="Z9" i="2"/>
  <c r="J9" i="2" s="1"/>
  <c r="W9" i="2"/>
  <c r="X9" i="2" s="1"/>
  <c r="G9" i="2"/>
  <c r="AI8" i="2"/>
  <c r="AJ8" i="2" s="1"/>
  <c r="AK8" i="2" s="1"/>
  <c r="AB8" i="2"/>
  <c r="AC8" i="2" s="1"/>
  <c r="Z8" i="2"/>
  <c r="AA8" i="2" s="1"/>
  <c r="W8" i="2"/>
  <c r="X8" i="2" s="1"/>
  <c r="L8" i="2" s="1"/>
  <c r="G8" i="2"/>
  <c r="AO8" i="2" s="1"/>
  <c r="AI7" i="2"/>
  <c r="AJ7" i="2" s="1"/>
  <c r="AK7" i="2" s="1"/>
  <c r="AB7" i="2"/>
  <c r="AC7" i="2" s="1"/>
  <c r="Z7" i="2"/>
  <c r="J7" i="2" s="1"/>
  <c r="W7" i="2"/>
  <c r="X7" i="2" s="1"/>
  <c r="G7" i="2"/>
  <c r="AO7" i="2" s="1"/>
  <c r="AI6" i="2"/>
  <c r="AJ6" i="2" s="1"/>
  <c r="AK6" i="2" s="1"/>
  <c r="AB6" i="2"/>
  <c r="AC6" i="2" s="1"/>
  <c r="Z6" i="2"/>
  <c r="AA6" i="2" s="1"/>
  <c r="W6" i="2"/>
  <c r="X6" i="2" s="1"/>
  <c r="G6" i="2"/>
  <c r="AI5" i="2"/>
  <c r="AJ5" i="2" s="1"/>
  <c r="AK5" i="2" s="1"/>
  <c r="AB5" i="2"/>
  <c r="K5" i="2" s="1"/>
  <c r="Z5" i="2"/>
  <c r="J5" i="2" s="1"/>
  <c r="W5" i="2"/>
  <c r="X5" i="2" s="1"/>
  <c r="G5" i="2"/>
  <c r="AO5" i="2" s="1"/>
  <c r="AI4" i="2"/>
  <c r="AJ4" i="2" s="1"/>
  <c r="AK4" i="2" s="1"/>
  <c r="AB4" i="2"/>
  <c r="AC4" i="2" s="1"/>
  <c r="Z4" i="2"/>
  <c r="J4" i="2" s="1"/>
  <c r="W4" i="2"/>
  <c r="X4" i="2" s="1"/>
  <c r="Y4" i="2" s="1"/>
  <c r="R4" i="2" s="1"/>
  <c r="G4" i="2"/>
  <c r="AO4" i="2" s="1"/>
  <c r="AI3" i="2"/>
  <c r="AJ3" i="2" s="1"/>
  <c r="AK3" i="2" s="1"/>
  <c r="AB3" i="2"/>
  <c r="K3" i="2" s="1"/>
  <c r="Z3" i="2"/>
  <c r="AA3" i="2" s="1"/>
  <c r="W3" i="2"/>
  <c r="X3" i="2" s="1"/>
  <c r="G3" i="2"/>
  <c r="AO3" i="2" s="1"/>
  <c r="AI2" i="2"/>
  <c r="AJ2" i="2" s="1"/>
  <c r="AK2" i="2" s="1"/>
  <c r="AB2" i="2"/>
  <c r="K2" i="2" s="1"/>
  <c r="Z2" i="2"/>
  <c r="AA2" i="2" s="1"/>
  <c r="W2" i="2"/>
  <c r="X2" i="2" s="1"/>
  <c r="L2" i="2" s="1"/>
  <c r="G2" i="2"/>
  <c r="AO2" i="2" s="1"/>
  <c r="AL1" i="3"/>
  <c r="A1" i="4"/>
  <c r="O38" i="2" l="1"/>
  <c r="W32" i="2"/>
  <c r="X32" i="2" s="1"/>
  <c r="L32" i="2" s="1"/>
  <c r="Z32" i="2"/>
  <c r="J32" i="2" s="1"/>
  <c r="G33" i="2"/>
  <c r="AB34" i="2"/>
  <c r="AC34" i="2" s="1"/>
  <c r="Q34" i="2" s="1"/>
  <c r="G34" i="2"/>
  <c r="W34" i="2"/>
  <c r="X34" i="2" s="1"/>
  <c r="M34" i="2" s="1"/>
  <c r="AB35" i="2"/>
  <c r="AC35" i="2" s="1"/>
  <c r="G35" i="2"/>
  <c r="N10" i="2"/>
  <c r="O10" i="2"/>
  <c r="O16" i="2"/>
  <c r="N16" i="2"/>
  <c r="N19" i="2"/>
  <c r="O19" i="2"/>
  <c r="O25" i="2"/>
  <c r="N25" i="2"/>
  <c r="P4" i="2"/>
  <c r="Q4" i="2"/>
  <c r="Q7" i="2"/>
  <c r="P7" i="2"/>
  <c r="P13" i="2"/>
  <c r="Q13" i="2"/>
  <c r="Q22" i="2"/>
  <c r="P22" i="2"/>
  <c r="O3" i="2"/>
  <c r="N3" i="2"/>
  <c r="N6" i="2"/>
  <c r="O6" i="2"/>
  <c r="N15" i="2"/>
  <c r="O15" i="2"/>
  <c r="O27" i="2"/>
  <c r="N27" i="2"/>
  <c r="N30" i="2"/>
  <c r="O30" i="2"/>
  <c r="Q6" i="2"/>
  <c r="P6" i="2"/>
  <c r="P27" i="2"/>
  <c r="Q27" i="2"/>
  <c r="P30" i="2"/>
  <c r="Q30" i="2"/>
  <c r="O2" i="2"/>
  <c r="N2" i="2"/>
  <c r="N8" i="2"/>
  <c r="O8" i="2"/>
  <c r="O11" i="2"/>
  <c r="N11" i="2"/>
  <c r="N20" i="2"/>
  <c r="O20" i="2"/>
  <c r="O23" i="2"/>
  <c r="N23" i="2"/>
  <c r="Q26" i="2"/>
  <c r="P26" i="2"/>
  <c r="P29" i="2"/>
  <c r="Q29" i="2"/>
  <c r="Q8" i="2"/>
  <c r="P8" i="2"/>
  <c r="P14" i="2"/>
  <c r="Q14" i="2"/>
  <c r="Q33" i="2"/>
  <c r="P33" i="2"/>
  <c r="O35" i="2"/>
  <c r="N35" i="2"/>
  <c r="N33" i="2"/>
  <c r="O33" i="2"/>
  <c r="K176" i="4"/>
  <c r="E41" i="3"/>
  <c r="M41" i="3"/>
  <c r="U41" i="3"/>
  <c r="AC41" i="3"/>
  <c r="F43" i="3"/>
  <c r="V43" i="3"/>
  <c r="AD43" i="3"/>
  <c r="N176" i="4"/>
  <c r="N43" i="3"/>
  <c r="D176" i="4"/>
  <c r="AO19" i="2"/>
  <c r="AO28" i="2"/>
  <c r="F48" i="2"/>
  <c r="I48" i="2" s="1"/>
  <c r="AO6" i="2"/>
  <c r="F46" i="2"/>
  <c r="I46" i="2" s="1"/>
  <c r="AO29" i="2"/>
  <c r="AO27" i="2"/>
  <c r="AO12" i="2"/>
  <c r="AO20" i="2"/>
  <c r="AO9" i="2"/>
  <c r="G36" i="2"/>
  <c r="AB36" i="2"/>
  <c r="AC36" i="2" s="1"/>
  <c r="Z36" i="2"/>
  <c r="AA36" i="2" s="1"/>
  <c r="W36" i="2"/>
  <c r="X36" i="2" s="1"/>
  <c r="J19" i="2"/>
  <c r="L35" i="2"/>
  <c r="M35" i="2"/>
  <c r="C176" i="4"/>
  <c r="J176" i="4"/>
  <c r="J25" i="2"/>
  <c r="AA29" i="2"/>
  <c r="H40" i="3"/>
  <c r="P40" i="3"/>
  <c r="X40" i="3"/>
  <c r="AF40" i="3"/>
  <c r="AM100" i="3"/>
  <c r="AM103" i="3" s="1"/>
  <c r="AM104" i="3" s="1"/>
  <c r="O176" i="4"/>
  <c r="AP14" i="2"/>
  <c r="AC15" i="2"/>
  <c r="AA21" i="2"/>
  <c r="K7" i="2"/>
  <c r="J11" i="2"/>
  <c r="AA12" i="2"/>
  <c r="K14" i="2"/>
  <c r="AC23" i="2"/>
  <c r="J35" i="2"/>
  <c r="AP26" i="2"/>
  <c r="C41" i="3"/>
  <c r="K41" i="3"/>
  <c r="S41" i="3"/>
  <c r="AA41" i="3"/>
  <c r="AI41" i="3"/>
  <c r="M24" i="2"/>
  <c r="I24" i="2"/>
  <c r="M23" i="2"/>
  <c r="Y23" i="2"/>
  <c r="R23" i="2" s="1"/>
  <c r="I23" i="2"/>
  <c r="AA13" i="2"/>
  <c r="AC19" i="2"/>
  <c r="AA32" i="2"/>
  <c r="AC16" i="2"/>
  <c r="AA24" i="2"/>
  <c r="AA9" i="2"/>
  <c r="AA5" i="2"/>
  <c r="AC5" i="2"/>
  <c r="J15" i="2"/>
  <c r="K4" i="2"/>
  <c r="K13" i="2"/>
  <c r="AC18" i="2"/>
  <c r="J27" i="2"/>
  <c r="K27" i="2"/>
  <c r="J20" i="2"/>
  <c r="AQ25" i="2"/>
  <c r="K33" i="2"/>
  <c r="D42" i="3"/>
  <c r="U176" i="4"/>
  <c r="W176" i="4"/>
  <c r="P176" i="4"/>
  <c r="R176" i="4"/>
  <c r="S176" i="4"/>
  <c r="V176" i="4"/>
  <c r="AG43" i="3"/>
  <c r="G41" i="3"/>
  <c r="O41" i="3"/>
  <c r="W41" i="3"/>
  <c r="I40" i="3"/>
  <c r="Q40" i="3"/>
  <c r="Y40" i="3"/>
  <c r="AG40" i="3"/>
  <c r="M100" i="3"/>
  <c r="M103" i="3" s="1"/>
  <c r="M104" i="3" s="1"/>
  <c r="AC100" i="3"/>
  <c r="AC103" i="3" s="1"/>
  <c r="AC104" i="3" s="1"/>
  <c r="B42" i="3"/>
  <c r="J42" i="3"/>
  <c r="R42" i="3"/>
  <c r="Z42" i="3"/>
  <c r="AH42" i="3"/>
  <c r="I41" i="3"/>
  <c r="D41" i="3"/>
  <c r="L41" i="3"/>
  <c r="T41" i="3"/>
  <c r="AB41" i="3"/>
  <c r="AJ41" i="3"/>
  <c r="AJ42" i="3"/>
  <c r="M15" i="2"/>
  <c r="I15" i="2"/>
  <c r="Y15" i="2"/>
  <c r="R15" i="2" s="1"/>
  <c r="Y28" i="2"/>
  <c r="R28" i="2" s="1"/>
  <c r="M28" i="2"/>
  <c r="I28" i="2"/>
  <c r="L16" i="2"/>
  <c r="M16" i="2"/>
  <c r="I16" i="2"/>
  <c r="Y16" i="2"/>
  <c r="R16" i="2" s="1"/>
  <c r="Y10" i="2"/>
  <c r="R10" i="2" s="1"/>
  <c r="I10" i="2"/>
  <c r="M10" i="2"/>
  <c r="L10" i="2"/>
  <c r="M6" i="2"/>
  <c r="I6" i="2"/>
  <c r="Y2" i="2"/>
  <c r="R2" i="2" s="1"/>
  <c r="I2" i="2"/>
  <c r="M2" i="2"/>
  <c r="M12" i="2"/>
  <c r="L12" i="2"/>
  <c r="AC3" i="2"/>
  <c r="K6" i="2"/>
  <c r="AA7" i="2"/>
  <c r="I8" i="2"/>
  <c r="M13" i="2"/>
  <c r="AQ22" i="2"/>
  <c r="AA28" i="2"/>
  <c r="AC9" i="2"/>
  <c r="AC12" i="2"/>
  <c r="AA14" i="2"/>
  <c r="AA17" i="2"/>
  <c r="K26" i="2"/>
  <c r="K30" i="2"/>
  <c r="J3" i="2"/>
  <c r="K22" i="2"/>
  <c r="J16" i="2"/>
  <c r="AA18" i="2"/>
  <c r="I4" i="2"/>
  <c r="L11" i="2"/>
  <c r="J23" i="2"/>
  <c r="Q176" i="4"/>
  <c r="J33" i="2"/>
  <c r="AG41" i="3"/>
  <c r="AB42" i="3"/>
  <c r="Y43" i="3"/>
  <c r="E100" i="3"/>
  <c r="E103" i="3" s="1"/>
  <c r="E104" i="3" s="1"/>
  <c r="U100" i="3"/>
  <c r="U103" i="3" s="1"/>
  <c r="U104" i="3" s="1"/>
  <c r="F41" i="3"/>
  <c r="N41" i="3"/>
  <c r="V41" i="3"/>
  <c r="AD41" i="3"/>
  <c r="C42" i="3"/>
  <c r="AI42" i="3"/>
  <c r="AA43" i="3"/>
  <c r="F100" i="3"/>
  <c r="F103" i="3" s="1"/>
  <c r="F104" i="3" s="1"/>
  <c r="N100" i="3"/>
  <c r="N103" i="3" s="1"/>
  <c r="N104" i="3" s="1"/>
  <c r="V100" i="3"/>
  <c r="V103" i="3" s="1"/>
  <c r="V104" i="3" s="1"/>
  <c r="AD100" i="3"/>
  <c r="AD103" i="3" s="1"/>
  <c r="AD104" i="3" s="1"/>
  <c r="H43" i="3"/>
  <c r="P43" i="3"/>
  <c r="X43" i="3"/>
  <c r="AF43" i="3"/>
  <c r="K42" i="3"/>
  <c r="C43" i="3"/>
  <c r="AI43" i="3"/>
  <c r="Q41" i="3"/>
  <c r="L42" i="3"/>
  <c r="I43" i="3"/>
  <c r="S42" i="3"/>
  <c r="K43" i="3"/>
  <c r="G43" i="3"/>
  <c r="O43" i="3"/>
  <c r="W43" i="3"/>
  <c r="AE43" i="3"/>
  <c r="Y41" i="3"/>
  <c r="T42" i="3"/>
  <c r="Q43" i="3"/>
  <c r="C100" i="3"/>
  <c r="C103" i="3" s="1"/>
  <c r="C104" i="3" s="1"/>
  <c r="K100" i="3"/>
  <c r="K103" i="3" s="1"/>
  <c r="K104" i="3" s="1"/>
  <c r="S100" i="3"/>
  <c r="S101" i="3" s="1"/>
  <c r="AA100" i="3"/>
  <c r="AA103" i="3" s="1"/>
  <c r="AA104" i="3" s="1"/>
  <c r="AI100" i="3"/>
  <c r="AI103" i="3" s="1"/>
  <c r="AI104" i="3" s="1"/>
  <c r="AE41" i="3"/>
  <c r="AA42" i="3"/>
  <c r="S43" i="3"/>
  <c r="D100" i="3"/>
  <c r="D103" i="3" s="1"/>
  <c r="D104" i="3" s="1"/>
  <c r="L100" i="3"/>
  <c r="L103" i="3" s="1"/>
  <c r="L104" i="3" s="1"/>
  <c r="AB100" i="3"/>
  <c r="AB103" i="3" s="1"/>
  <c r="AB104" i="3" s="1"/>
  <c r="AJ100" i="3"/>
  <c r="AJ103" i="3" s="1"/>
  <c r="AJ104" i="3" s="1"/>
  <c r="I12" i="2"/>
  <c r="I61" i="2"/>
  <c r="AH31" i="2" s="1"/>
  <c r="Y12" i="2"/>
  <c r="R12" i="2" s="1"/>
  <c r="M8" i="2"/>
  <c r="H171" i="4"/>
  <c r="P171" i="4"/>
  <c r="X171" i="4"/>
  <c r="AF171" i="4"/>
  <c r="H20" i="2"/>
  <c r="AH171" i="4"/>
  <c r="AH164" i="4"/>
  <c r="H24" i="2"/>
  <c r="AE165" i="4"/>
  <c r="AE170" i="4" s="1"/>
  <c r="AF165" i="4"/>
  <c r="AH165" i="4"/>
  <c r="AF164" i="4"/>
  <c r="E171" i="4"/>
  <c r="M171" i="4"/>
  <c r="U171" i="4"/>
  <c r="AC171" i="4"/>
  <c r="F171" i="4"/>
  <c r="N171" i="4"/>
  <c r="V171" i="4"/>
  <c r="AD171" i="4"/>
  <c r="I171" i="4"/>
  <c r="Q171" i="4"/>
  <c r="Y171" i="4"/>
  <c r="AG171" i="4"/>
  <c r="AG164" i="4"/>
  <c r="G171" i="4"/>
  <c r="O171" i="4"/>
  <c r="W171" i="4"/>
  <c r="AE171" i="4"/>
  <c r="AG165" i="4"/>
  <c r="J171" i="4"/>
  <c r="R171" i="4"/>
  <c r="Z171" i="4"/>
  <c r="E170" i="4"/>
  <c r="M170" i="4"/>
  <c r="U170" i="4"/>
  <c r="AC170" i="4"/>
  <c r="B171" i="4"/>
  <c r="G100" i="3"/>
  <c r="O100" i="3"/>
  <c r="W100" i="3"/>
  <c r="AE100" i="3"/>
  <c r="H100" i="3"/>
  <c r="P100" i="3"/>
  <c r="X100" i="3"/>
  <c r="AF100" i="3"/>
  <c r="T100" i="3"/>
  <c r="I100" i="3"/>
  <c r="Q100" i="3"/>
  <c r="Y100" i="3"/>
  <c r="AG100" i="3"/>
  <c r="B100" i="3"/>
  <c r="J100" i="3"/>
  <c r="R100" i="3"/>
  <c r="Z100" i="3"/>
  <c r="AH100" i="3"/>
  <c r="B40" i="3"/>
  <c r="J40" i="3"/>
  <c r="R40" i="3"/>
  <c r="Z40" i="3"/>
  <c r="AH40" i="3"/>
  <c r="C40" i="3"/>
  <c r="K40" i="3"/>
  <c r="S40" i="3"/>
  <c r="AA40" i="3"/>
  <c r="AI40" i="3"/>
  <c r="H41" i="3"/>
  <c r="P41" i="3"/>
  <c r="X41" i="3"/>
  <c r="AF41" i="3"/>
  <c r="E42" i="3"/>
  <c r="M42" i="3"/>
  <c r="U42" i="3"/>
  <c r="AC42" i="3"/>
  <c r="B43" i="3"/>
  <c r="J43" i="3"/>
  <c r="R43" i="3"/>
  <c r="Z43" i="3"/>
  <c r="AH43" i="3"/>
  <c r="D40" i="3"/>
  <c r="L40" i="3"/>
  <c r="T40" i="3"/>
  <c r="AB40" i="3"/>
  <c r="AJ40" i="3"/>
  <c r="F42" i="3"/>
  <c r="N42" i="3"/>
  <c r="V42" i="3"/>
  <c r="AD42" i="3"/>
  <c r="E40" i="3"/>
  <c r="M40" i="3"/>
  <c r="U40" i="3"/>
  <c r="AC40" i="3"/>
  <c r="B41" i="3"/>
  <c r="J41" i="3"/>
  <c r="R41" i="3"/>
  <c r="Z41" i="3"/>
  <c r="AH41" i="3"/>
  <c r="G42" i="3"/>
  <c r="O42" i="3"/>
  <c r="W42" i="3"/>
  <c r="AE42" i="3"/>
  <c r="D43" i="3"/>
  <c r="L43" i="3"/>
  <c r="T43" i="3"/>
  <c r="AB43" i="3"/>
  <c r="AJ43" i="3"/>
  <c r="F40" i="3"/>
  <c r="N40" i="3"/>
  <c r="V40" i="3"/>
  <c r="AD40" i="3"/>
  <c r="H42" i="3"/>
  <c r="P42" i="3"/>
  <c r="X42" i="3"/>
  <c r="AF42" i="3"/>
  <c r="E43" i="3"/>
  <c r="M43" i="3"/>
  <c r="U43" i="3"/>
  <c r="AC43" i="3"/>
  <c r="G40" i="3"/>
  <c r="O40" i="3"/>
  <c r="W40" i="3"/>
  <c r="AE40" i="3"/>
  <c r="I42" i="3"/>
  <c r="Q42" i="3"/>
  <c r="Y42" i="3"/>
  <c r="AG42" i="3"/>
  <c r="AJ175" i="4"/>
  <c r="H31" i="2" s="1"/>
  <c r="C170" i="4"/>
  <c r="C171" i="4"/>
  <c r="K170" i="4"/>
  <c r="K171" i="4"/>
  <c r="S170" i="4"/>
  <c r="S171" i="4"/>
  <c r="AA170" i="4"/>
  <c r="AA171" i="4"/>
  <c r="AI165" i="4"/>
  <c r="AI171" i="4"/>
  <c r="AI164" i="4"/>
  <c r="H13" i="2"/>
  <c r="AJ167" i="4"/>
  <c r="AJ170" i="4" s="1"/>
  <c r="F170" i="4"/>
  <c r="N170" i="4"/>
  <c r="V170" i="4"/>
  <c r="AD170" i="4"/>
  <c r="G170" i="4"/>
  <c r="O170" i="4"/>
  <c r="W170" i="4"/>
  <c r="D171" i="4"/>
  <c r="L171" i="4"/>
  <c r="T171" i="4"/>
  <c r="AB171" i="4"/>
  <c r="H170" i="4"/>
  <c r="P170" i="4"/>
  <c r="X170" i="4"/>
  <c r="AJ168" i="4"/>
  <c r="I170" i="4"/>
  <c r="Q170" i="4"/>
  <c r="Y170" i="4"/>
  <c r="Y35" i="2"/>
  <c r="R35" i="2" s="1"/>
  <c r="AP23" i="2"/>
  <c r="AQ23" i="2"/>
  <c r="AQ6" i="2"/>
  <c r="AP6" i="2"/>
  <c r="M7" i="2"/>
  <c r="L7" i="2"/>
  <c r="Y7" i="2"/>
  <c r="R7" i="2" s="1"/>
  <c r="I7" i="2"/>
  <c r="AQ8" i="2"/>
  <c r="AP8" i="2"/>
  <c r="AP7" i="2"/>
  <c r="AQ7" i="2"/>
  <c r="AQ12" i="2"/>
  <c r="AP12" i="2"/>
  <c r="AP21" i="2"/>
  <c r="AQ21" i="2"/>
  <c r="AQ4" i="2"/>
  <c r="AP4" i="2"/>
  <c r="I5" i="2"/>
  <c r="M5" i="2"/>
  <c r="L5" i="2"/>
  <c r="Y5" i="2"/>
  <c r="R5" i="2" s="1"/>
  <c r="AQ5" i="2"/>
  <c r="AP5" i="2"/>
  <c r="Y21" i="2"/>
  <c r="R21" i="2" s="1"/>
  <c r="M21" i="2"/>
  <c r="L21" i="2"/>
  <c r="I21" i="2"/>
  <c r="Y3" i="2"/>
  <c r="R3" i="2" s="1"/>
  <c r="I3" i="2"/>
  <c r="M3" i="2"/>
  <c r="L3" i="2"/>
  <c r="AQ3" i="2"/>
  <c r="AP3" i="2"/>
  <c r="Y17" i="2"/>
  <c r="R17" i="2" s="1"/>
  <c r="M17" i="2"/>
  <c r="L17" i="2"/>
  <c r="I17" i="2"/>
  <c r="AQ2" i="2"/>
  <c r="AP2" i="2"/>
  <c r="AQ10" i="2"/>
  <c r="AP10" i="2"/>
  <c r="AQ11" i="2"/>
  <c r="AP11" i="2"/>
  <c r="M9" i="2"/>
  <c r="L9" i="2"/>
  <c r="Y9" i="2"/>
  <c r="R9" i="2" s="1"/>
  <c r="I9" i="2"/>
  <c r="AQ9" i="2"/>
  <c r="AP9" i="2"/>
  <c r="AQ20" i="2"/>
  <c r="AP20" i="2"/>
  <c r="AQ16" i="2"/>
  <c r="AP16" i="2"/>
  <c r="L26" i="2"/>
  <c r="Y26" i="2"/>
  <c r="R26" i="2" s="1"/>
  <c r="I26" i="2"/>
  <c r="M26" i="2"/>
  <c r="AQ27" i="2"/>
  <c r="AP27" i="2"/>
  <c r="I29" i="2"/>
  <c r="M29" i="2"/>
  <c r="Y29" i="2"/>
  <c r="R29" i="2" s="1"/>
  <c r="AC2" i="2"/>
  <c r="L4" i="2"/>
  <c r="AA4" i="2"/>
  <c r="J6" i="2"/>
  <c r="Y6" i="2"/>
  <c r="R6" i="2" s="1"/>
  <c r="AC10" i="2"/>
  <c r="M11" i="2"/>
  <c r="AC11" i="2"/>
  <c r="AQ17" i="2"/>
  <c r="AP18" i="2"/>
  <c r="I20" i="2"/>
  <c r="Y20" i="2"/>
  <c r="R20" i="2" s="1"/>
  <c r="AA26" i="2"/>
  <c r="J26" i="2"/>
  <c r="M4" i="2"/>
  <c r="M14" i="2"/>
  <c r="Y14" i="2"/>
  <c r="R14" i="2" s="1"/>
  <c r="I14" i="2"/>
  <c r="K17" i="2"/>
  <c r="AC17" i="2"/>
  <c r="I19" i="2"/>
  <c r="M19" i="2"/>
  <c r="L19" i="2"/>
  <c r="AQ28" i="2"/>
  <c r="AP28" i="2"/>
  <c r="L6" i="2"/>
  <c r="J8" i="2"/>
  <c r="Y8" i="2"/>
  <c r="R8" i="2" s="1"/>
  <c r="AP15" i="2"/>
  <c r="Y19" i="2"/>
  <c r="R19" i="2" s="1"/>
  <c r="M20" i="2"/>
  <c r="L29" i="2"/>
  <c r="K8" i="2"/>
  <c r="AC21" i="2"/>
  <c r="K21" i="2"/>
  <c r="L24" i="2"/>
  <c r="Y24" i="2"/>
  <c r="R24" i="2" s="1"/>
  <c r="AQ24" i="2"/>
  <c r="AP24" i="2"/>
  <c r="M30" i="2"/>
  <c r="L30" i="2"/>
  <c r="Y30" i="2"/>
  <c r="R30" i="2" s="1"/>
  <c r="I30" i="2"/>
  <c r="J2" i="2"/>
  <c r="J10" i="2"/>
  <c r="I11" i="2"/>
  <c r="I13" i="2"/>
  <c r="AQ13" i="2"/>
  <c r="AC20" i="2"/>
  <c r="F45" i="2"/>
  <c r="I45" i="2" s="1"/>
  <c r="M25" i="2"/>
  <c r="Y25" i="2"/>
  <c r="R25" i="2" s="1"/>
  <c r="I25" i="2"/>
  <c r="AC28" i="2"/>
  <c r="K28" i="2"/>
  <c r="Y18" i="2"/>
  <c r="R18" i="2" s="1"/>
  <c r="I18" i="2"/>
  <c r="M18" i="2"/>
  <c r="M22" i="2"/>
  <c r="Y22" i="2"/>
  <c r="R22" i="2" s="1"/>
  <c r="I22" i="2"/>
  <c r="I27" i="2"/>
  <c r="M27" i="2"/>
  <c r="L27" i="2"/>
  <c r="L13" i="2"/>
  <c r="L14" i="2"/>
  <c r="AP19" i="2"/>
  <c r="AA22" i="2"/>
  <c r="J22" i="2"/>
  <c r="AC24" i="2"/>
  <c r="K24" i="2"/>
  <c r="Y27" i="2"/>
  <c r="R27" i="2" s="1"/>
  <c r="AQ29" i="2"/>
  <c r="AP29" i="2"/>
  <c r="AC25" i="2"/>
  <c r="AC32" i="2"/>
  <c r="K32" i="2"/>
  <c r="L28" i="2"/>
  <c r="K29" i="2"/>
  <c r="J30" i="2"/>
  <c r="M33" i="2"/>
  <c r="Y33" i="2"/>
  <c r="R33" i="2" s="1"/>
  <c r="AA34" i="2"/>
  <c r="J34" i="2"/>
  <c r="L15" i="2"/>
  <c r="L23" i="2"/>
  <c r="I33" i="2"/>
  <c r="L33" i="2"/>
  <c r="N44" i="3" l="1"/>
  <c r="AD45" i="3"/>
  <c r="G44" i="3"/>
  <c r="Y32" i="2"/>
  <c r="R32" i="2" s="1"/>
  <c r="I32" i="2"/>
  <c r="M32" i="2"/>
  <c r="AH44" i="3"/>
  <c r="K34" i="2"/>
  <c r="P34" i="2"/>
  <c r="I34" i="2"/>
  <c r="Y34" i="2"/>
  <c r="R34" i="2" s="1"/>
  <c r="L34" i="2"/>
  <c r="K35" i="2"/>
  <c r="N18" i="2"/>
  <c r="O18" i="2"/>
  <c r="Q9" i="2"/>
  <c r="P9" i="2"/>
  <c r="O13" i="2"/>
  <c r="N13" i="2"/>
  <c r="N29" i="2"/>
  <c r="O29" i="2"/>
  <c r="Q24" i="2"/>
  <c r="P24" i="2"/>
  <c r="O26" i="2"/>
  <c r="N26" i="2"/>
  <c r="N4" i="2"/>
  <c r="O4" i="2"/>
  <c r="N28" i="2"/>
  <c r="O28" i="2"/>
  <c r="O21" i="2"/>
  <c r="N21" i="2"/>
  <c r="Q12" i="2"/>
  <c r="P12" i="2"/>
  <c r="N22" i="2"/>
  <c r="O22" i="2"/>
  <c r="Q21" i="2"/>
  <c r="P21" i="2"/>
  <c r="Q5" i="2"/>
  <c r="P5" i="2"/>
  <c r="P15" i="2"/>
  <c r="Q15" i="2"/>
  <c r="Q2" i="2"/>
  <c r="P2" i="2"/>
  <c r="Q28" i="2"/>
  <c r="P28" i="2"/>
  <c r="N5" i="2"/>
  <c r="O5" i="2"/>
  <c r="Q23" i="2"/>
  <c r="P23" i="2"/>
  <c r="N7" i="2"/>
  <c r="O7" i="2"/>
  <c r="N9" i="2"/>
  <c r="O9" i="2"/>
  <c r="Q17" i="2"/>
  <c r="P17" i="2"/>
  <c r="O24" i="2"/>
  <c r="N24" i="2"/>
  <c r="N12" i="2"/>
  <c r="O12" i="2"/>
  <c r="Q3" i="2"/>
  <c r="P3" i="2"/>
  <c r="P16" i="2"/>
  <c r="Q16" i="2"/>
  <c r="Q25" i="2"/>
  <c r="P25" i="2"/>
  <c r="Q11" i="2"/>
  <c r="P11" i="2"/>
  <c r="Q10" i="2"/>
  <c r="P10" i="2"/>
  <c r="N17" i="2"/>
  <c r="O17" i="2"/>
  <c r="Q18" i="2"/>
  <c r="P18" i="2"/>
  <c r="P20" i="2"/>
  <c r="Q20" i="2"/>
  <c r="O14" i="2"/>
  <c r="N14" i="2"/>
  <c r="Q19" i="2"/>
  <c r="P19" i="2"/>
  <c r="Q36" i="2"/>
  <c r="P36" i="2"/>
  <c r="N32" i="2"/>
  <c r="O32" i="2"/>
  <c r="O36" i="2"/>
  <c r="N36" i="2"/>
  <c r="P32" i="2"/>
  <c r="Q32" i="2"/>
  <c r="N34" i="2"/>
  <c r="O34" i="2"/>
  <c r="Q35" i="2"/>
  <c r="P35" i="2"/>
  <c r="AJ44" i="3"/>
  <c r="U44" i="3"/>
  <c r="N45" i="3"/>
  <c r="M44" i="3"/>
  <c r="E44" i="3"/>
  <c r="F45" i="3"/>
  <c r="O44" i="3"/>
  <c r="AM101" i="3"/>
  <c r="AC44" i="3"/>
  <c r="AB44" i="3"/>
  <c r="W44" i="3"/>
  <c r="V45" i="3"/>
  <c r="K44" i="3"/>
  <c r="X44" i="3"/>
  <c r="Z44" i="3"/>
  <c r="AA44" i="3"/>
  <c r="P44" i="3"/>
  <c r="K36" i="2"/>
  <c r="I50" i="2"/>
  <c r="W39" i="2" s="1"/>
  <c r="J36" i="2"/>
  <c r="AI31" i="2"/>
  <c r="AJ31" i="2" s="1"/>
  <c r="AK31" i="2" s="1"/>
  <c r="AQ31" i="2" s="1"/>
  <c r="AN31" i="2"/>
  <c r="Y36" i="2"/>
  <c r="R36" i="2" s="1"/>
  <c r="L36" i="2"/>
  <c r="M36" i="2"/>
  <c r="I36" i="2"/>
  <c r="C44" i="3"/>
  <c r="I45" i="3"/>
  <c r="B45" i="3"/>
  <c r="H44" i="3"/>
  <c r="S103" i="3"/>
  <c r="S104" i="3" s="1"/>
  <c r="AF44" i="3"/>
  <c r="R44" i="3"/>
  <c r="P45" i="3"/>
  <c r="T45" i="3"/>
  <c r="D44" i="3"/>
  <c r="Y44" i="3"/>
  <c r="AI44" i="3"/>
  <c r="V101" i="3"/>
  <c r="W45" i="3"/>
  <c r="J45" i="3"/>
  <c r="S44" i="3"/>
  <c r="Q45" i="3"/>
  <c r="Y45" i="3"/>
  <c r="D101" i="3"/>
  <c r="L44" i="3"/>
  <c r="F44" i="3"/>
  <c r="O45" i="3"/>
  <c r="G45" i="3"/>
  <c r="T44" i="3"/>
  <c r="F101" i="3"/>
  <c r="K101" i="3"/>
  <c r="D45" i="3"/>
  <c r="U101" i="3"/>
  <c r="H45" i="3"/>
  <c r="L45" i="3"/>
  <c r="AG44" i="3"/>
  <c r="AJ176" i="4"/>
  <c r="AI170" i="4"/>
  <c r="I44" i="3"/>
  <c r="AI101" i="3"/>
  <c r="M101" i="3"/>
  <c r="AD44" i="3"/>
  <c r="AA101" i="3"/>
  <c r="V44" i="3"/>
  <c r="R45" i="3"/>
  <c r="AJ101" i="3"/>
  <c r="E101" i="3"/>
  <c r="K45" i="3"/>
  <c r="Z45" i="3"/>
  <c r="Q44" i="3"/>
  <c r="L101" i="3"/>
  <c r="AC101" i="3"/>
  <c r="AD101" i="3"/>
  <c r="AA45" i="3"/>
  <c r="AB45" i="3"/>
  <c r="AG170" i="4"/>
  <c r="AH170" i="4"/>
  <c r="AF170" i="4"/>
  <c r="AE44" i="3"/>
  <c r="AC45" i="3"/>
  <c r="J44" i="3"/>
  <c r="X45" i="3"/>
  <c r="AB101" i="3"/>
  <c r="C101" i="3"/>
  <c r="N101" i="3"/>
  <c r="S45" i="3"/>
  <c r="C45" i="3"/>
  <c r="R101" i="3"/>
  <c r="R103" i="3"/>
  <c r="R104" i="3" s="1"/>
  <c r="I101" i="3"/>
  <c r="I103" i="3"/>
  <c r="I104" i="3" s="1"/>
  <c r="J101" i="3"/>
  <c r="J103" i="3"/>
  <c r="J104" i="3" s="1"/>
  <c r="U45" i="3"/>
  <c r="B44" i="3"/>
  <c r="B101" i="3"/>
  <c r="B103" i="3"/>
  <c r="B104" i="3" s="1"/>
  <c r="T103" i="3"/>
  <c r="T104" i="3" s="1"/>
  <c r="T101" i="3"/>
  <c r="AE103" i="3"/>
  <c r="AE104" i="3" s="1"/>
  <c r="AE101" i="3"/>
  <c r="Q101" i="3"/>
  <c r="Q103" i="3"/>
  <c r="Q104" i="3" s="1"/>
  <c r="M45" i="3"/>
  <c r="AF101" i="3"/>
  <c r="AF103" i="3"/>
  <c r="AF104" i="3" s="1"/>
  <c r="W103" i="3"/>
  <c r="W104" i="3" s="1"/>
  <c r="W101" i="3"/>
  <c r="E45" i="3"/>
  <c r="X101" i="3"/>
  <c r="X103" i="3"/>
  <c r="X104" i="3" s="1"/>
  <c r="O103" i="3"/>
  <c r="O104" i="3" s="1"/>
  <c r="O101" i="3"/>
  <c r="AG101" i="3"/>
  <c r="AG103" i="3"/>
  <c r="AG104" i="3" s="1"/>
  <c r="P101" i="3"/>
  <c r="P103" i="3"/>
  <c r="P104" i="3" s="1"/>
  <c r="G103" i="3"/>
  <c r="G104" i="3" s="1"/>
  <c r="G101" i="3"/>
  <c r="Z101" i="3"/>
  <c r="Z103" i="3"/>
  <c r="Z104" i="3" s="1"/>
  <c r="AH101" i="3"/>
  <c r="AH103" i="3"/>
  <c r="AH104" i="3" s="1"/>
  <c r="Y101" i="3"/>
  <c r="Y103" i="3"/>
  <c r="Y104" i="3" s="1"/>
  <c r="H101" i="3"/>
  <c r="H103" i="3"/>
  <c r="H104" i="3" s="1"/>
  <c r="AJ171" i="4"/>
  <c r="AC39" i="2" l="1"/>
  <c r="AD39" i="2" s="1"/>
  <c r="X39" i="2"/>
  <c r="Y39" i="2" s="1"/>
  <c r="Z39" i="2" s="1"/>
  <c r="R31" i="2" s="1"/>
  <c r="AA39" i="2"/>
  <c r="AB39" i="2" s="1"/>
  <c r="AC44" i="2"/>
  <c r="G31" i="2"/>
  <c r="AO31" i="2" s="1"/>
  <c r="AP31" i="2"/>
  <c r="AB31" i="2"/>
  <c r="W31" i="2"/>
  <c r="X31" i="2" s="1"/>
  <c r="L31" i="2" s="1"/>
  <c r="Z31" i="2"/>
  <c r="AD44" i="2" l="1"/>
  <c r="J31" i="2"/>
  <c r="AA31" i="2"/>
  <c r="AC31" i="2"/>
  <c r="K31" i="2"/>
  <c r="Y31" i="2"/>
  <c r="M31" i="2"/>
  <c r="I31" i="2"/>
  <c r="Q31" i="2" l="1"/>
  <c r="P31" i="2"/>
  <c r="N31" i="2"/>
  <c r="O31" i="2"/>
</calcChain>
</file>

<file path=xl/sharedStrings.xml><?xml version="1.0" encoding="utf-8"?>
<sst xmlns="http://schemas.openxmlformats.org/spreadsheetml/2006/main" count="384" uniqueCount="183">
  <si>
    <t>EUR=</t>
  </si>
  <si>
    <t>AUD=</t>
  </si>
  <si>
    <t>NZD=</t>
  </si>
  <si>
    <t>NZDCAD=R</t>
  </si>
  <si>
    <t>NZDCHF=R</t>
  </si>
  <si>
    <t>GBP=</t>
  </si>
  <si>
    <t>CHF=</t>
  </si>
  <si>
    <t>JPY=</t>
  </si>
  <si>
    <t>CAD=</t>
  </si>
  <si>
    <t>EURAUD</t>
  </si>
  <si>
    <t>EURGBP</t>
  </si>
  <si>
    <t>EURCAD</t>
  </si>
  <si>
    <t>EURNZD</t>
  </si>
  <si>
    <t>EURCHF</t>
  </si>
  <si>
    <t>EURJPY</t>
  </si>
  <si>
    <t>EURUSD</t>
  </si>
  <si>
    <t>GBPAUD</t>
  </si>
  <si>
    <t>GBPCAD</t>
  </si>
  <si>
    <t>GBPCHF</t>
  </si>
  <si>
    <t>GBPJPY</t>
  </si>
  <si>
    <t>GBPNZD</t>
  </si>
  <si>
    <t>AUDCAD</t>
  </si>
  <si>
    <t>AUDCHF</t>
  </si>
  <si>
    <t>AUDNZD</t>
  </si>
  <si>
    <t>AUDJPY</t>
  </si>
  <si>
    <t>NZDCAD</t>
  </si>
  <si>
    <t>NZDCHF</t>
  </si>
  <si>
    <t>NZDJPY</t>
  </si>
  <si>
    <t>CHFJPY</t>
  </si>
  <si>
    <t>GBPUSD</t>
  </si>
  <si>
    <t>AUDUSD</t>
  </si>
  <si>
    <t>NZDUSD</t>
  </si>
  <si>
    <t>USDCHF</t>
  </si>
  <si>
    <t>USDJPY</t>
  </si>
  <si>
    <t>USDCAD</t>
  </si>
  <si>
    <t>XAU=</t>
  </si>
  <si>
    <t>XAUUSD</t>
  </si>
  <si>
    <t>CADCHF</t>
  </si>
  <si>
    <t>CADJPY</t>
  </si>
  <si>
    <t>AUDCAD=R</t>
  </si>
  <si>
    <t>AUDCHF=R</t>
  </si>
  <si>
    <t>AUDNZD=R</t>
  </si>
  <si>
    <t>AUDJPY=R</t>
  </si>
  <si>
    <t>CADCHF=R</t>
  </si>
  <si>
    <t>CADJPY=R</t>
  </si>
  <si>
    <t>NZDJPY=R</t>
  </si>
  <si>
    <t>EURAUD=R</t>
  </si>
  <si>
    <t>EURCAD=R</t>
  </si>
  <si>
    <t>EURCHF=R</t>
  </si>
  <si>
    <t>EURJPY=R</t>
  </si>
  <si>
    <t>EURNZD=R</t>
  </si>
  <si>
    <t>EURGBP=R</t>
  </si>
  <si>
    <t>GBPAUD=R</t>
  </si>
  <si>
    <t>GBPCAD=R</t>
  </si>
  <si>
    <t>GBPCHF=R</t>
  </si>
  <si>
    <t>GBPJPY=R</t>
  </si>
  <si>
    <t>GBPNZD=R</t>
  </si>
  <si>
    <t>CHFJPY=R</t>
  </si>
  <si>
    <t>Timestamp</t>
  </si>
  <si>
    <t>MEAN</t>
  </si>
  <si>
    <t>ST.DEV</t>
  </si>
  <si>
    <t>ST.DEV(L)</t>
  </si>
  <si>
    <t>ST.DEV(H)</t>
  </si>
  <si>
    <t>AUDCAD1MO=R</t>
  </si>
  <si>
    <t>AUDCHF1MO=R</t>
  </si>
  <si>
    <t>AUDNZD1MO=R</t>
  </si>
  <si>
    <t>AUDJPY1MO=R</t>
  </si>
  <si>
    <t>AUD1MO=R</t>
  </si>
  <si>
    <t>CADCHF1MO=R</t>
  </si>
  <si>
    <t>CADJPY1MO=R</t>
  </si>
  <si>
    <t>NZDCAD1MO=R</t>
  </si>
  <si>
    <t>NZDCHF1MO=R</t>
  </si>
  <si>
    <t>NZDJPY1MO=R</t>
  </si>
  <si>
    <t>NZD1MO=R</t>
  </si>
  <si>
    <t>EURAUD1MO=R</t>
  </si>
  <si>
    <t>EURCAD1MO=R</t>
  </si>
  <si>
    <t>EURCHF1MO=R</t>
  </si>
  <si>
    <t>EURJPY1MO=R</t>
  </si>
  <si>
    <t>EURNZD1MO=R</t>
  </si>
  <si>
    <t>EURGBP1MO=R</t>
  </si>
  <si>
    <t>EUR1MO=R</t>
  </si>
  <si>
    <t>GBPAUD1MO=R</t>
  </si>
  <si>
    <t>GBPCAD1MO=R</t>
  </si>
  <si>
    <t>GBPCHF1MO=R</t>
  </si>
  <si>
    <t>GBPJPY1MO=R</t>
  </si>
  <si>
    <t>GBPNZD1MO=R</t>
  </si>
  <si>
    <t>GBP1MO=R</t>
  </si>
  <si>
    <t>CHFJPY1MO=R</t>
  </si>
  <si>
    <t>CHF1MO=R</t>
  </si>
  <si>
    <t>JPY1MO=R</t>
  </si>
  <si>
    <t>CAD1MO=R</t>
  </si>
  <si>
    <t>XAU1MO=R</t>
  </si>
  <si>
    <t>Daily
L Range</t>
  </si>
  <si>
    <t>Daily
H Range</t>
  </si>
  <si>
    <t>WK Imp
Move</t>
  </si>
  <si>
    <t>D Imp
Move</t>
  </si>
  <si>
    <t>MTH Imp
Move</t>
  </si>
  <si>
    <t>15-day</t>
  </si>
  <si>
    <t>60-day</t>
  </si>
  <si>
    <t>1-MTH
IVOL</t>
  </si>
  <si>
    <r>
      <t>1D Chng As %
of Daily</t>
    </r>
    <r>
      <rPr>
        <b/>
        <sz val="9"/>
        <color theme="1"/>
        <rFont val="Calibri"/>
        <family val="2"/>
      </rPr>
      <t xml:space="preserve"> IV Range</t>
    </r>
  </si>
  <si>
    <t>PERCENTILE</t>
  </si>
  <si>
    <t>IV 3M
Percentile</t>
  </si>
  <si>
    <t>.VIX</t>
  </si>
  <si>
    <t>.VXN</t>
  </si>
  <si>
    <t>.VVIX</t>
  </si>
  <si>
    <t>SPX</t>
  </si>
  <si>
    <t>NDX</t>
  </si>
  <si>
    <t>VIX</t>
  </si>
  <si>
    <t>VXN</t>
  </si>
  <si>
    <t>VVIX</t>
  </si>
  <si>
    <t>WTI</t>
  </si>
  <si>
    <t>CLv1</t>
  </si>
  <si>
    <t>.OVX</t>
  </si>
  <si>
    <t>OVX</t>
  </si>
  <si>
    <t>US10Y</t>
  </si>
  <si>
    <t>.MOVE</t>
  </si>
  <si>
    <t>22-Day Variance</t>
  </si>
  <si>
    <t>22-Day Realized Vol</t>
  </si>
  <si>
    <t>Trading days p/y</t>
  </si>
  <si>
    <t>22-Day Variance (AN)</t>
  </si>
  <si>
    <t>22-Day Realized Vol (AN)</t>
  </si>
  <si>
    <t>DXY</t>
  </si>
  <si>
    <t>.DXY</t>
  </si>
  <si>
    <t>US10YT=RR</t>
  </si>
  <si>
    <t>SQRT</t>
  </si>
  <si>
    <t>EXP RANGE</t>
  </si>
  <si>
    <t>WK</t>
  </si>
  <si>
    <t>MTH</t>
  </si>
  <si>
    <t>MOVE</t>
  </si>
  <si>
    <t>(IF(AE3&gt;AE167;"Bearish";IF(AE3&lt;AE167;"Bullish";"")))</t>
  </si>
  <si>
    <t>ESc1</t>
  </si>
  <si>
    <t>NQc1</t>
  </si>
  <si>
    <t>IF(AE8="";PERCENTRANK.INC(AE9:AE74;AE9);IF(AE9="";PERCENTRANK.INC(AE9:AE74;AE9);PERCENTRANK.INC(AE8:AE73;AE8)))</t>
  </si>
  <si>
    <t>Weekly
L Range</t>
  </si>
  <si>
    <t>Weekly
H Range</t>
  </si>
  <si>
    <t>WK-Range</t>
  </si>
  <si>
    <t>;ESc1;NQc1;.VIX;CLv1</t>
  </si>
  <si>
    <t>MT-Range</t>
  </si>
  <si>
    <t>Monthly
L Range</t>
  </si>
  <si>
    <t>Monthly
H Range</t>
  </si>
  <si>
    <t>AUDCADONO=R</t>
  </si>
  <si>
    <t>AUDCHFONO=R</t>
  </si>
  <si>
    <t>AUDNZDONO=R</t>
  </si>
  <si>
    <t>AUDJPYONO=R</t>
  </si>
  <si>
    <t>AUDONO=R</t>
  </si>
  <si>
    <t>CADCHFONO=R</t>
  </si>
  <si>
    <t>CADJPYONO=R</t>
  </si>
  <si>
    <t>NZDCADONO=R</t>
  </si>
  <si>
    <t>NZDCHFONO=R</t>
  </si>
  <si>
    <t>NZDJPYONO=R</t>
  </si>
  <si>
    <t>NZDONO=R</t>
  </si>
  <si>
    <t>EURAUDONO=R</t>
  </si>
  <si>
    <t>EURCADONO=R</t>
  </si>
  <si>
    <t>EURCHFONO=R</t>
  </si>
  <si>
    <t>EURJPYONO=R</t>
  </si>
  <si>
    <t>EURNZDONO=R</t>
  </si>
  <si>
    <t>EURGBPONO=R</t>
  </si>
  <si>
    <t>EURONO=R</t>
  </si>
  <si>
    <t>GBPAUDONO=R</t>
  </si>
  <si>
    <t>GBPCADONO=R</t>
  </si>
  <si>
    <t>GBPCHFONO=R</t>
  </si>
  <si>
    <t>GBPJPYONO=R</t>
  </si>
  <si>
    <t>GBPNZDONO=R</t>
  </si>
  <si>
    <t>GBPONO=R</t>
  </si>
  <si>
    <t>CHFJPYONO=R</t>
  </si>
  <si>
    <t>CHFONO=R</t>
  </si>
  <si>
    <t>JPYONO=R</t>
  </si>
  <si>
    <t>CADONO=R</t>
  </si>
  <si>
    <t>Asset</t>
  </si>
  <si>
    <t>ON Vol Daily
L Range</t>
  </si>
  <si>
    <t>ON Vol Daily
H Range</t>
  </si>
  <si>
    <t>#N/A</t>
  </si>
  <si>
    <t>ON
IVOL</t>
  </si>
  <si>
    <t>ON/1M
IVOL
DIFF</t>
  </si>
  <si>
    <t>Bid Yield Close</t>
  </si>
  <si>
    <t>Bid Close</t>
  </si>
  <si>
    <t>Last Quote Close</t>
  </si>
  <si>
    <t>Trade Close</t>
  </si>
  <si>
    <t>Last</t>
  </si>
  <si>
    <t>Net Chng</t>
  </si>
  <si>
    <t>Close</t>
  </si>
  <si>
    <t>Yield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</si>
</sst>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0"/>
    <numFmt numFmtId="166" formatCode="0.0"/>
    <numFmt numFmtId="167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6A2"/>
        <bgColor indexed="64"/>
      </patternFill>
    </fill>
    <fill>
      <patternFill patternType="solid">
        <fgColor rgb="FFFBBDB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2" fillId="3" borderId="0" xfId="0" applyFont="1" applyFill="1" applyBorder="1" applyAlignment="1">
      <alignment horizontal="center"/>
    </xf>
    <xf numFmtId="0" fontId="0" fillId="0" borderId="0" xfId="0" quotePrefix="1"/>
    <xf numFmtId="1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165" fontId="0" fillId="0" borderId="0" xfId="0" quotePrefix="1" applyNumberFormat="1"/>
    <xf numFmtId="2" fontId="0" fillId="0" borderId="0" xfId="0" quotePrefix="1" applyNumberFormat="1"/>
    <xf numFmtId="14" fontId="0" fillId="0" borderId="0" xfId="0" quotePrefix="1" applyNumberFormat="1"/>
    <xf numFmtId="2" fontId="0" fillId="0" borderId="0" xfId="0" applyNumberFormat="1"/>
    <xf numFmtId="164" fontId="0" fillId="0" borderId="0" xfId="1" applyNumberFormat="1" applyFont="1"/>
    <xf numFmtId="14" fontId="0" fillId="4" borderId="0" xfId="0" applyNumberFormat="1" applyFill="1"/>
    <xf numFmtId="0" fontId="2" fillId="3" borderId="1" xfId="0" quotePrefix="1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166" fontId="3" fillId="5" borderId="1" xfId="0" applyNumberFormat="1" applyFont="1" applyFill="1" applyBorder="1" applyAlignment="1">
      <alignment horizontal="center"/>
    </xf>
    <xf numFmtId="10" fontId="0" fillId="0" borderId="0" xfId="1" applyNumberFormat="1" applyFont="1"/>
    <xf numFmtId="1" fontId="0" fillId="0" borderId="0" xfId="0" applyNumberFormat="1"/>
    <xf numFmtId="1" fontId="0" fillId="0" borderId="0" xfId="0" applyNumberFormat="1" applyAlignment="1">
      <alignment horizontal="center"/>
    </xf>
    <xf numFmtId="0" fontId="2" fillId="2" borderId="1" xfId="0" quotePrefix="1" applyFont="1" applyFill="1" applyBorder="1" applyAlignment="1">
      <alignment horizont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3" fillId="2" borderId="0" xfId="0" applyNumberFormat="1" applyFont="1" applyFill="1" applyAlignment="1">
      <alignment horizontal="center"/>
    </xf>
    <xf numFmtId="0" fontId="3" fillId="2" borderId="0" xfId="0" quotePrefix="1" applyFont="1" applyFill="1"/>
    <xf numFmtId="0" fontId="3" fillId="2" borderId="1" xfId="0" quotePrefix="1" applyFont="1" applyFill="1" applyBorder="1"/>
    <xf numFmtId="164" fontId="3" fillId="2" borderId="1" xfId="1" applyNumberFormat="1" applyFont="1" applyFill="1" applyBorder="1" applyAlignment="1">
      <alignment horizontal="center"/>
    </xf>
    <xf numFmtId="166" fontId="3" fillId="2" borderId="0" xfId="0" quotePrefix="1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65" fontId="3" fillId="2" borderId="0" xfId="0" applyNumberFormat="1" applyFont="1" applyFill="1" applyAlignment="1">
      <alignment horizontal="center"/>
    </xf>
    <xf numFmtId="165" fontId="3" fillId="2" borderId="0" xfId="1" applyNumberFormat="1" applyFont="1" applyFill="1" applyBorder="1" applyAlignment="1">
      <alignment horizontal="center"/>
    </xf>
    <xf numFmtId="166" fontId="3" fillId="2" borderId="0" xfId="1" applyNumberFormat="1" applyFont="1" applyFill="1" applyBorder="1" applyAlignment="1">
      <alignment horizontal="center"/>
    </xf>
    <xf numFmtId="0" fontId="3" fillId="2" borderId="0" xfId="0" quotePrefix="1" applyFont="1" applyFill="1" applyAlignment="1">
      <alignment horizontal="left"/>
    </xf>
    <xf numFmtId="166" fontId="3" fillId="2" borderId="0" xfId="0" applyNumberFormat="1" applyFont="1" applyFill="1"/>
    <xf numFmtId="0" fontId="3" fillId="2" borderId="0" xfId="0" quotePrefix="1" applyFont="1" applyFill="1" applyAlignment="1">
      <alignment horizontal="center"/>
    </xf>
    <xf numFmtId="14" fontId="3" fillId="2" borderId="0" xfId="0" applyNumberFormat="1" applyFont="1" applyFill="1" applyAlignment="1">
      <alignment horizontal="center"/>
    </xf>
    <xf numFmtId="2" fontId="3" fillId="2" borderId="0" xfId="0" applyNumberFormat="1" applyFont="1" applyFill="1"/>
    <xf numFmtId="165" fontId="3" fillId="2" borderId="0" xfId="0" applyNumberFormat="1" applyFont="1" applyFill="1"/>
    <xf numFmtId="14" fontId="3" fillId="2" borderId="0" xfId="0" quotePrefix="1" applyNumberFormat="1" applyFont="1" applyFill="1" applyAlignment="1">
      <alignment horizontal="center"/>
    </xf>
    <xf numFmtId="165" fontId="3" fillId="0" borderId="1" xfId="0" quotePrefix="1" applyNumberFormat="1" applyFont="1" applyFill="1" applyBorder="1" applyAlignment="1">
      <alignment horizontal="center"/>
    </xf>
    <xf numFmtId="0" fontId="3" fillId="0" borderId="1" xfId="0" quotePrefix="1" applyFont="1" applyFill="1" applyBorder="1"/>
    <xf numFmtId="0" fontId="3" fillId="0" borderId="1" xfId="0" quotePrefix="1" applyFont="1" applyFill="1" applyBorder="1" applyAlignment="1">
      <alignment horizontal="center"/>
    </xf>
    <xf numFmtId="167" fontId="3" fillId="0" borderId="1" xfId="0" quotePrefix="1" applyNumberFormat="1" applyFont="1" applyFill="1" applyBorder="1" applyAlignment="1">
      <alignment horizontal="center"/>
    </xf>
    <xf numFmtId="2" fontId="3" fillId="0" borderId="1" xfId="0" quotePrefix="1" applyNumberFormat="1" applyFont="1" applyFill="1" applyBorder="1" applyAlignment="1">
      <alignment horizontal="center"/>
    </xf>
    <xf numFmtId="2" fontId="3" fillId="0" borderId="1" xfId="0" quotePrefix="1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165" fontId="2" fillId="6" borderId="1" xfId="0" quotePrefix="1" applyNumberFormat="1" applyFont="1" applyFill="1" applyBorder="1" applyAlignment="1">
      <alignment horizontal="center"/>
    </xf>
    <xf numFmtId="167" fontId="2" fillId="6" borderId="1" xfId="0" quotePrefix="1" applyNumberFormat="1" applyFont="1" applyFill="1" applyBorder="1" applyAlignment="1">
      <alignment horizontal="center"/>
    </xf>
    <xf numFmtId="2" fontId="2" fillId="6" borderId="1" xfId="0" quotePrefix="1" applyNumberFormat="1" applyFont="1" applyFill="1" applyBorder="1" applyAlignment="1">
      <alignment horizontal="center"/>
    </xf>
    <xf numFmtId="165" fontId="2" fillId="7" borderId="1" xfId="0" applyNumberFormat="1" applyFont="1" applyFill="1" applyBorder="1" applyAlignment="1">
      <alignment horizontal="center"/>
    </xf>
    <xf numFmtId="167" fontId="2" fillId="7" borderId="1" xfId="0" applyNumberFormat="1" applyFont="1" applyFill="1" applyBorder="1" applyAlignment="1">
      <alignment horizontal="center"/>
    </xf>
    <xf numFmtId="2" fontId="2" fillId="7" borderId="1" xfId="0" applyNumberFormat="1" applyFont="1" applyFill="1" applyBorder="1" applyAlignment="1">
      <alignment horizontal="center"/>
    </xf>
    <xf numFmtId="164" fontId="2" fillId="8" borderId="1" xfId="1" applyNumberFormat="1" applyFont="1" applyFill="1" applyBorder="1" applyAlignment="1">
      <alignment horizontal="center"/>
    </xf>
    <xf numFmtId="2" fontId="3" fillId="2" borderId="0" xfId="1" applyNumberFormat="1" applyFont="1" applyFill="1" applyBorder="1" applyAlignment="1">
      <alignment horizontal="center"/>
    </xf>
    <xf numFmtId="166" fontId="2" fillId="3" borderId="1" xfId="0" applyNumberFormat="1" applyFont="1" applyFill="1" applyBorder="1" applyAlignment="1">
      <alignment horizontal="center"/>
    </xf>
    <xf numFmtId="0" fontId="3" fillId="9" borderId="2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  <xf numFmtId="0" fontId="3" fillId="9" borderId="4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15"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ABAB"/>
      <color rgb="FFFF7575"/>
      <color rgb="FFFF7C80"/>
      <color rgb="FFFFB7B7"/>
      <color rgb="FFFFD1D1"/>
      <color rgb="FFBEE395"/>
      <color rgb="FFFF9999"/>
      <color rgb="FFFFA3A3"/>
      <color rgb="FFBEE296"/>
      <color rgb="FFC4E5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pldatasource.trrtdserver">
      <tp t="s">
        <v>You cannot overwrite the locked cells in range U1:V31</v>
        <stp/>
        <stp>{57B61BCB-1475-4AE9-A098-601FB9CFFB74}_x0000_</stp>
        <tr r="U1" s="2"/>
      </tp>
      <tp t="s">
        <v>You cannot overwrite the locked cells in range AA43:AB49</v>
        <stp/>
        <stp>{1346E32A-5B05-4F3F-AE47-EE5099B843D5}_x0000_</stp>
        <tr r="AA43" s="2"/>
      </tp>
      <tp t="s">
        <v>You cannot overwrite the locked cells in range B1:F36</v>
        <stp/>
        <stp>{37E42C0C-D922-47EB-8F4F-85291736BBAB}_x0000_</stp>
        <tr r="B1" s="2"/>
      </tp>
      <tp t="s">
        <v>You cannot overwrite the locked cells in range AG1:AH30</v>
        <stp/>
        <stp>{585C32FC-17A7-4B66-B66A-8573514E2832}_x0000_</stp>
        <tr r="AG1" s="2"/>
      </tp>
    </main>
    <main first="pldatasource.rhistoryrtdserver">
      <tp t="s">
        <v>Updated at 13:12:44</v>
        <stp/>
        <stp>{DDAE94C6-C213-492D-8F9A-5AC0D2177E78}_x0000_</stp>
        <tr r="AL1" s="3"/>
      </tp>
      <tp t="s">
        <v>Updated at 13:12:45</v>
        <stp/>
        <stp>{EA4419E6-6924-490C-88E2-B872E3CE4EA8}_x0000_</stp>
        <tr r="A1" s="4"/>
      </tp>
      <tp t="s">
        <v>Updated at 13:12:46</v>
        <stp/>
        <stp>{4241BB21-ECB6-4262-80C3-AA96767DD95B}_x0000_</stp>
        <tr r="A1" s="3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volatileDependencies" Target="volatileDependenci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680DD-2CCE-4133-AA1D-8BD27F61FABD}">
  <sheetPr codeName="Sheet2"/>
  <dimension ref="A1:AV94"/>
  <sheetViews>
    <sheetView showGridLines="0" tabSelected="1" zoomScale="80" zoomScaleNormal="80" workbookViewId="0">
      <pane xSplit="2" topLeftCell="C1" activePane="topRight" state="frozen"/>
      <selection pane="topRight" activeCell="A65" sqref="A65"/>
    </sheetView>
  </sheetViews>
  <sheetFormatPr defaultColWidth="9.109375" defaultRowHeight="12" x14ac:dyDescent="0.25"/>
  <cols>
    <col min="1" max="1" width="9.6640625" style="21" customWidth="1"/>
    <col min="2" max="2" width="18.5546875" style="21" hidden="1" customWidth="1"/>
    <col min="3" max="3" width="8.109375" style="21" customWidth="1"/>
    <col min="4" max="4" width="10" style="21" hidden="1" customWidth="1"/>
    <col min="5" max="5" width="8.109375" style="21" customWidth="1"/>
    <col min="6" max="6" width="7.6640625" style="21" hidden="1" customWidth="1"/>
    <col min="7" max="7" width="7.6640625" style="21" customWidth="1"/>
    <col min="8" max="8" width="7.6640625" style="20" customWidth="1"/>
    <col min="9" max="11" width="7.77734375" style="20" customWidth="1"/>
    <col min="12" max="17" width="8.77734375" style="20" customWidth="1"/>
    <col min="18" max="18" width="34.77734375" style="20" hidden="1" customWidth="1"/>
    <col min="19" max="19" width="7.5546875" style="20" customWidth="1"/>
    <col min="20" max="20" width="8.109375" style="20" hidden="1" customWidth="1"/>
    <col min="21" max="21" width="12.44140625" style="20" hidden="1" customWidth="1"/>
    <col min="22" max="23" width="8.109375" style="20" hidden="1" customWidth="1"/>
    <col min="24" max="24" width="8" style="20" hidden="1" customWidth="1"/>
    <col min="25" max="25" width="32.88671875" style="20" hidden="1" customWidth="1"/>
    <col min="26" max="26" width="7.6640625" style="20" hidden="1" customWidth="1"/>
    <col min="27" max="27" width="16.33203125" style="21" hidden="1" customWidth="1"/>
    <col min="28" max="29" width="9.109375" style="21" hidden="1" customWidth="1"/>
    <col min="30" max="30" width="16.5546875" style="21" hidden="1" customWidth="1"/>
    <col min="31" max="32" width="9.109375" style="21" hidden="1" customWidth="1"/>
    <col min="33" max="33" width="12.33203125" style="21" hidden="1" customWidth="1"/>
    <col min="34" max="38" width="9.109375" style="21" hidden="1" customWidth="1"/>
    <col min="39" max="39" width="10.33203125" style="21" customWidth="1"/>
    <col min="40" max="40" width="7.6640625" style="21" customWidth="1"/>
    <col min="41" max="41" width="8.44140625" style="21" customWidth="1"/>
    <col min="42" max="45" width="9.109375" style="21" customWidth="1"/>
    <col min="46" max="46" width="9.109375" style="21"/>
    <col min="47" max="47" width="8" style="21" customWidth="1"/>
    <col min="48" max="48" width="8.109375" style="21" customWidth="1"/>
    <col min="49" max="16384" width="9.109375" style="21"/>
  </cols>
  <sheetData>
    <row r="1" spans="1:43" ht="48" x14ac:dyDescent="0.25">
      <c r="A1" s="12" t="s">
        <v>169</v>
      </c>
      <c r="B1" s="19" t="str">
        <f>_xll.TR("AUDCAD=R;AUDCHF=R;AUDNZD=R;AUDJPY=R;AUD=;CADCHF=R;CADJPY=R;NZDCAD=R;NZDCHF=R;NZDJPY=R;NZD=;EURAUD=R;EURCAD=R;EURCHF=R;EURJPY=R;EURNZD=R;EURGBP=R; "&amp;" EUR=;GBPAUD=R;GBPCAD=R;GBPCHF=R;GBPJPY=R;GBPNZD=R;GBP=;CHFJPY=R;CHF=;JPY=;CAD=;XAU=;.DXY;ESc1;NQc1;.vix;CLv1;US10YT=RR","CF_LAST;CF_NETCHNG;CF_CLOSE;CF_YIELD","CH=Fd RH=IN",B1)</f>
        <v>You cannot overwrite the locked cells in range B1:F36</v>
      </c>
      <c r="C1" s="12" t="s">
        <v>179</v>
      </c>
      <c r="D1" s="12" t="s">
        <v>180</v>
      </c>
      <c r="E1" s="12" t="s">
        <v>181</v>
      </c>
      <c r="F1" s="12" t="s">
        <v>182</v>
      </c>
      <c r="G1" s="12" t="s">
        <v>99</v>
      </c>
      <c r="H1" s="12" t="s">
        <v>102</v>
      </c>
      <c r="I1" s="12" t="s">
        <v>95</v>
      </c>
      <c r="J1" s="12" t="s">
        <v>94</v>
      </c>
      <c r="K1" s="12" t="s">
        <v>96</v>
      </c>
      <c r="L1" s="12" t="s">
        <v>92</v>
      </c>
      <c r="M1" s="12" t="s">
        <v>93</v>
      </c>
      <c r="N1" s="12" t="s">
        <v>134</v>
      </c>
      <c r="O1" s="12" t="s">
        <v>135</v>
      </c>
      <c r="P1" s="12" t="s">
        <v>139</v>
      </c>
      <c r="Q1" s="12" t="s">
        <v>140</v>
      </c>
      <c r="R1" s="13" t="s">
        <v>100</v>
      </c>
      <c r="T1" s="22"/>
      <c r="U1" s="19" t="str">
        <f>_xll.TR("AUDCAD1MO=R;AUDCHF1MO=R;AUDNZD1MO=R;AUDJPY1MO=R;AUD1MO=R;CADCHF1MO=R;CADJPY1MO=R;NZDCAD1MO=R;NZDCHF1MO=R; "&amp;" NZDJPY1MO=R;NZD1MO=R;EURAUD1MO=R;EURCAD1MO=R;EURCHF1MO=R;EURJPY1MO=R;EURNZD1MO=R;EURGBP1MO=R;EUR1MO=R;GBPAUD1MO=R;GBPCAD1MO=R;GBPCHF1MO=R; "&amp;" GBPJPY1MO=R;GBPNZD1MO=R;GBP1MO=R;CHFJPY1MO=R;CHF1MO=R;JPY1MO=R;CAD1MO=R;XAU1MO=R;","CF_CLOSE","CH=Fd RH=IN")</f>
        <v>You cannot overwrite the locked cells in range U1:V31</v>
      </c>
      <c r="V1" s="19" t="s">
        <v>181</v>
      </c>
      <c r="W1" s="19" t="s">
        <v>125</v>
      </c>
      <c r="X1" s="19" t="s">
        <v>126</v>
      </c>
      <c r="Y1" s="19">
        <v>1</v>
      </c>
      <c r="Z1" s="19" t="s">
        <v>127</v>
      </c>
      <c r="AA1" s="19" t="s">
        <v>136</v>
      </c>
      <c r="AB1" s="19" t="s">
        <v>128</v>
      </c>
      <c r="AC1" s="21" t="s">
        <v>138</v>
      </c>
      <c r="AG1" s="21" t="str">
        <f>_xll.TR("AUDCADONO=R;AUDCHFONO=R;AUDNZDONO=R;AUDJPYONO=R;AUDONO=R;CADCHFONO=R;CADJPYONO=R;NZDCADONO=R;NZDCHFONO=R; "&amp;" NZDJPYONO=R;NZDONO=R;EURAUDONO=R;EURCADONO=R;EURCHFONO=R;EURJPYONO=R;EURNZDONO=R;EURGBPONO=R;EURONO=R;GBPAUDONO=R;GBPCADONO=R;GBPCHFONO=R; "&amp;" GBPJPYONO=R;GBPNZDONO=R;GBPONO=R;CHFJPYONO=R;CHFONO=R;JPYONO=R;CADONO=R;","CF_CLOSE","CH=Fd RH=IN")</f>
        <v>You cannot overwrite the locked cells in range AG1:AH30</v>
      </c>
      <c r="AH1" s="23" t="s">
        <v>181</v>
      </c>
      <c r="AI1" s="19" t="s">
        <v>125</v>
      </c>
      <c r="AJ1" s="19" t="s">
        <v>126</v>
      </c>
      <c r="AK1" s="19">
        <v>1</v>
      </c>
      <c r="AL1" s="19"/>
      <c r="AM1" s="12" t="s">
        <v>169</v>
      </c>
      <c r="AN1" s="12" t="s">
        <v>173</v>
      </c>
      <c r="AO1" s="12" t="s">
        <v>174</v>
      </c>
      <c r="AP1" s="12" t="s">
        <v>170</v>
      </c>
      <c r="AQ1" s="12" t="s">
        <v>171</v>
      </c>
    </row>
    <row r="2" spans="1:43" x14ac:dyDescent="0.25">
      <c r="A2" s="14" t="s">
        <v>21</v>
      </c>
      <c r="B2" s="24" t="s">
        <v>39</v>
      </c>
      <c r="C2" s="38">
        <v>0.89710000000000001</v>
      </c>
      <c r="D2" s="39">
        <v>-9.0000000000000008E-4</v>
      </c>
      <c r="E2" s="40">
        <v>0.89800000000000002</v>
      </c>
      <c r="F2" s="40" t="s">
        <v>172</v>
      </c>
      <c r="G2" s="15">
        <f t="shared" ref="G2:G30" si="0">V2</f>
        <v>8.16</v>
      </c>
      <c r="H2" s="25">
        <f>IVOL!B175</f>
        <v>0.63</v>
      </c>
      <c r="I2" s="44">
        <f>(X2*10000)</f>
        <v>46.160045159670901</v>
      </c>
      <c r="J2" s="44">
        <f>(E2*Z2%)*10000</f>
        <v>101.61663834689216</v>
      </c>
      <c r="K2" s="44">
        <f>(E2*AB2%)*10000</f>
        <v>211.53190102677189</v>
      </c>
      <c r="L2" s="45">
        <f t="shared" ref="L2:L31" si="1">E2-X2</f>
        <v>0.89338399548403291</v>
      </c>
      <c r="M2" s="48">
        <f t="shared" ref="M2:M31" si="2">E2+X2</f>
        <v>0.90261600451596713</v>
      </c>
      <c r="N2" s="45">
        <f>E2-Main!AA2</f>
        <v>0.88783833616531083</v>
      </c>
      <c r="O2" s="48">
        <f>E2+Main!AA2</f>
        <v>0.90816166383468921</v>
      </c>
      <c r="P2" s="45">
        <f>E2-Main!AC2</f>
        <v>0.87684680989732278</v>
      </c>
      <c r="Q2" s="48">
        <f>E2+Main!AC2</f>
        <v>0.91915319010267726</v>
      </c>
      <c r="R2" s="51">
        <f t="shared" ref="R2:R30" si="3">(D2/Y2)</f>
        <v>-0.1949738127176513</v>
      </c>
      <c r="U2" s="23" t="s">
        <v>63</v>
      </c>
      <c r="V2" s="26">
        <v>8.16</v>
      </c>
      <c r="W2" s="27">
        <f>V2/(SQRT(252))</f>
        <v>0.514031683292549</v>
      </c>
      <c r="X2" s="28">
        <f t="shared" ref="X2:X35" si="4">(E2*W2%)</f>
        <v>4.6160045159670902E-3</v>
      </c>
      <c r="Y2" s="29">
        <f t="shared" ref="Y2:Y36" si="5">X2*$Y$1</f>
        <v>4.6160045159670902E-3</v>
      </c>
      <c r="Z2" s="29">
        <f>V2/(SQRT(52))</f>
        <v>1.1315884002994674</v>
      </c>
      <c r="AA2" s="29">
        <f t="shared" ref="AA2:AA35" si="6">(Z2*E2%)</f>
        <v>1.0161663834689217E-2</v>
      </c>
      <c r="AB2" s="29">
        <f>V2/(SQRT(12))</f>
        <v>2.3555890982936734</v>
      </c>
      <c r="AC2" s="29">
        <f t="shared" ref="AC2:AC35" si="7">(AB2*E2%)</f>
        <v>2.1153190102677188E-2</v>
      </c>
      <c r="AD2" s="23"/>
      <c r="AG2" s="23" t="s">
        <v>141</v>
      </c>
      <c r="AH2" s="21">
        <v>7.7549999999999999</v>
      </c>
      <c r="AI2" s="27">
        <f>AH2/(SQRT(252))</f>
        <v>0.48851908136442618</v>
      </c>
      <c r="AJ2" s="28">
        <f t="shared" ref="AJ2:AJ29" si="8">(E2*AI2%)</f>
        <v>4.3869013506525473E-3</v>
      </c>
      <c r="AK2" s="29">
        <f t="shared" ref="AK2:AK29" si="9">AJ2*$Y$1</f>
        <v>4.3869013506525473E-3</v>
      </c>
      <c r="AL2" s="29"/>
      <c r="AM2" s="14" t="s">
        <v>21</v>
      </c>
      <c r="AN2" s="53">
        <f>AH2</f>
        <v>7.7549999999999999</v>
      </c>
      <c r="AO2" s="53">
        <f t="shared" ref="AO2:AO29" si="10">AN2-G2</f>
        <v>-0.40500000000000025</v>
      </c>
      <c r="AP2" s="45">
        <f t="shared" ref="AP2:AP29" si="11">E2-AK2</f>
        <v>0.89361309864934746</v>
      </c>
      <c r="AQ2" s="48">
        <f t="shared" ref="AQ2:AQ29" si="12">E2+AK2</f>
        <v>0.90238690135065258</v>
      </c>
    </row>
    <row r="3" spans="1:43" x14ac:dyDescent="0.25">
      <c r="A3" s="14" t="s">
        <v>22</v>
      </c>
      <c r="B3" s="24" t="s">
        <v>40</v>
      </c>
      <c r="C3" s="38">
        <v>0.66800000000000004</v>
      </c>
      <c r="D3" s="39">
        <v>2.2000000000000001E-3</v>
      </c>
      <c r="E3" s="40">
        <v>0.66580000000000006</v>
      </c>
      <c r="F3" s="40" t="s">
        <v>172</v>
      </c>
      <c r="G3" s="15">
        <f t="shared" si="0"/>
        <v>9.9049999999999994</v>
      </c>
      <c r="H3" s="25">
        <f>IVOL!C175</f>
        <v>0.43</v>
      </c>
      <c r="I3" s="44">
        <f t="shared" ref="I3:I29" si="13">X3*10000</f>
        <v>41.543013840218805</v>
      </c>
      <c r="J3" s="44">
        <f>(E3*Z3%)*10000</f>
        <v>91.452714108903351</v>
      </c>
      <c r="K3" s="44">
        <f>(E3*AB3%)*10000</f>
        <v>190.37400551940081</v>
      </c>
      <c r="L3" s="45">
        <f t="shared" si="1"/>
        <v>0.66164569861597822</v>
      </c>
      <c r="M3" s="48">
        <f t="shared" si="2"/>
        <v>0.6699543013840219</v>
      </c>
      <c r="N3" s="45">
        <f>E3-Main!AA3</f>
        <v>0.65665472858910967</v>
      </c>
      <c r="O3" s="48">
        <f>E3+Main!AA3</f>
        <v>0.67494527141089045</v>
      </c>
      <c r="P3" s="45">
        <f>E3-Main!AC3</f>
        <v>0.64676259944806003</v>
      </c>
      <c r="Q3" s="48">
        <f>E3+Main!AC3</f>
        <v>0.68483740055194009</v>
      </c>
      <c r="R3" s="51">
        <f t="shared" si="3"/>
        <v>0.52957159258150077</v>
      </c>
      <c r="U3" s="23" t="s">
        <v>64</v>
      </c>
      <c r="V3" s="26">
        <v>9.9049999999999994</v>
      </c>
      <c r="W3" s="27">
        <f t="shared" ref="W3:W30" si="14">V3/(SQRT(252))</f>
        <v>0.62395635085939916</v>
      </c>
      <c r="X3" s="28">
        <f t="shared" si="4"/>
        <v>4.1543013840218803E-3</v>
      </c>
      <c r="Y3" s="29">
        <f t="shared" si="5"/>
        <v>4.1543013840218803E-3</v>
      </c>
      <c r="Z3" s="29">
        <f t="shared" ref="Z3:Z31" si="15">V3/(SQRT(52))</f>
        <v>1.3735763609027236</v>
      </c>
      <c r="AA3" s="29">
        <f t="shared" si="6"/>
        <v>9.1452714108903356E-3</v>
      </c>
      <c r="AB3" s="29">
        <f t="shared" ref="AB3:AB31" si="16">V3/(SQRT(12))</f>
        <v>2.8593272081616217</v>
      </c>
      <c r="AC3" s="29">
        <f t="shared" si="7"/>
        <v>1.903740055194008E-2</v>
      </c>
      <c r="AD3" s="23"/>
      <c r="AG3" s="23" t="s">
        <v>142</v>
      </c>
      <c r="AH3" s="21">
        <v>5.9249999999999998</v>
      </c>
      <c r="AI3" s="27">
        <f t="shared" ref="AI3:AI29" si="17">AH3/(SQRT(252))</f>
        <v>0.37323991709661186</v>
      </c>
      <c r="AJ3" s="28">
        <f t="shared" si="8"/>
        <v>2.485031368029242E-3</v>
      </c>
      <c r="AK3" s="29">
        <f t="shared" si="9"/>
        <v>2.485031368029242E-3</v>
      </c>
      <c r="AL3" s="29"/>
      <c r="AM3" s="14" t="s">
        <v>22</v>
      </c>
      <c r="AN3" s="53">
        <f t="shared" ref="AN3:AN29" si="18">AH3</f>
        <v>5.9249999999999998</v>
      </c>
      <c r="AO3" s="53">
        <f t="shared" si="10"/>
        <v>-3.9799999999999995</v>
      </c>
      <c r="AP3" s="45">
        <f t="shared" si="11"/>
        <v>0.66331496863197081</v>
      </c>
      <c r="AQ3" s="48">
        <f t="shared" si="12"/>
        <v>0.6682850313680293</v>
      </c>
    </row>
    <row r="4" spans="1:43" x14ac:dyDescent="0.25">
      <c r="A4" s="14" t="s">
        <v>23</v>
      </c>
      <c r="B4" s="24" t="s">
        <v>41</v>
      </c>
      <c r="C4" s="38">
        <v>1.1211</v>
      </c>
      <c r="D4" s="39">
        <v>1.9E-3</v>
      </c>
      <c r="E4" s="40">
        <v>1.1192</v>
      </c>
      <c r="F4" s="40" t="s">
        <v>172</v>
      </c>
      <c r="G4" s="15">
        <f t="shared" si="0"/>
        <v>5.625</v>
      </c>
      <c r="H4" s="25">
        <f>IVOL!D175</f>
        <v>0.53800000000000003</v>
      </c>
      <c r="I4" s="44">
        <f t="shared" si="13"/>
        <v>39.657922330493172</v>
      </c>
      <c r="J4" s="44">
        <f>(E4*Z4%)*10000</f>
        <v>87.302877133398241</v>
      </c>
      <c r="K4" s="44">
        <f>(E4*AB4%)*10000</f>
        <v>181.73543098416445</v>
      </c>
      <c r="L4" s="45">
        <f t="shared" si="1"/>
        <v>1.1152342077669506</v>
      </c>
      <c r="M4" s="48">
        <f t="shared" si="2"/>
        <v>1.1231657922330494</v>
      </c>
      <c r="N4" s="45">
        <f>E4-Main!AA4</f>
        <v>1.1104697122866602</v>
      </c>
      <c r="O4" s="48">
        <f>E4+Main!AA4</f>
        <v>1.1279302877133397</v>
      </c>
      <c r="P4" s="45">
        <f>E4-Main!AC4</f>
        <v>1.1010264569015835</v>
      </c>
      <c r="Q4" s="48">
        <f>E4+Main!AC4</f>
        <v>1.1373735430984164</v>
      </c>
      <c r="R4" s="51">
        <f t="shared" si="3"/>
        <v>0.47909721143890605</v>
      </c>
      <c r="U4" s="23" t="s">
        <v>65</v>
      </c>
      <c r="V4" s="26">
        <v>5.625</v>
      </c>
      <c r="W4" s="27">
        <f t="shared" si="14"/>
        <v>0.35434169344615052</v>
      </c>
      <c r="X4" s="28">
        <f t="shared" si="4"/>
        <v>3.9657922330493169E-3</v>
      </c>
      <c r="Y4" s="29">
        <f t="shared" si="5"/>
        <v>3.9657922330493169E-3</v>
      </c>
      <c r="Z4" s="29">
        <f t="shared" si="15"/>
        <v>0.7800471509417285</v>
      </c>
      <c r="AA4" s="29">
        <f t="shared" si="6"/>
        <v>8.7302877133398262E-3</v>
      </c>
      <c r="AB4" s="29">
        <f t="shared" si="16"/>
        <v>1.6237976320958225</v>
      </c>
      <c r="AC4" s="29">
        <f t="shared" si="7"/>
        <v>1.8173543098416445E-2</v>
      </c>
      <c r="AD4" s="23"/>
      <c r="AG4" s="23" t="s">
        <v>143</v>
      </c>
      <c r="AH4" s="21">
        <v>5.8550000000000004</v>
      </c>
      <c r="AI4" s="27">
        <f t="shared" si="17"/>
        <v>0.36883033157817091</v>
      </c>
      <c r="AJ4" s="28">
        <f t="shared" si="8"/>
        <v>4.1279490710228886E-3</v>
      </c>
      <c r="AK4" s="29">
        <f t="shared" si="9"/>
        <v>4.1279490710228886E-3</v>
      </c>
      <c r="AL4" s="29"/>
      <c r="AM4" s="14" t="s">
        <v>23</v>
      </c>
      <c r="AN4" s="53">
        <f t="shared" si="18"/>
        <v>5.8550000000000004</v>
      </c>
      <c r="AO4" s="53">
        <f t="shared" si="10"/>
        <v>0.23000000000000043</v>
      </c>
      <c r="AP4" s="45">
        <f t="shared" si="11"/>
        <v>1.1150720509289771</v>
      </c>
      <c r="AQ4" s="48">
        <f t="shared" si="12"/>
        <v>1.1233279490710228</v>
      </c>
    </row>
    <row r="5" spans="1:43" x14ac:dyDescent="0.25">
      <c r="A5" s="14" t="s">
        <v>24</v>
      </c>
      <c r="B5" s="24" t="s">
        <v>42</v>
      </c>
      <c r="C5" s="41">
        <v>95.69</v>
      </c>
      <c r="D5" s="39">
        <v>0.94000000000000006</v>
      </c>
      <c r="E5" s="40">
        <v>94.75</v>
      </c>
      <c r="F5" s="40" t="s">
        <v>172</v>
      </c>
      <c r="G5" s="15">
        <f t="shared" si="0"/>
        <v>12.34</v>
      </c>
      <c r="H5" s="25">
        <f>IVOL!E175</f>
        <v>0.16900000000000001</v>
      </c>
      <c r="I5" s="44">
        <f>X5*100</f>
        <v>73.653621884913917</v>
      </c>
      <c r="J5" s="44">
        <f>(E5*Z5%)*100</f>
        <v>162.14094748237034</v>
      </c>
      <c r="K5" s="44">
        <f>(E5*AB5%)*100</f>
        <v>337.52329749527411</v>
      </c>
      <c r="L5" s="46">
        <f t="shared" si="1"/>
        <v>94.013463781150861</v>
      </c>
      <c r="M5" s="49">
        <f t="shared" si="2"/>
        <v>95.486536218849139</v>
      </c>
      <c r="N5" s="46">
        <f>E5-Main!AA5</f>
        <v>93.128590525176293</v>
      </c>
      <c r="O5" s="49">
        <f>E5+Main!AA5</f>
        <v>96.371409474823707</v>
      </c>
      <c r="P5" s="46">
        <f>E5-Main!AC5</f>
        <v>91.374767025047262</v>
      </c>
      <c r="Q5" s="49">
        <f>E5+Main!AC5</f>
        <v>98.125232974952738</v>
      </c>
      <c r="R5" s="51">
        <f t="shared" si="3"/>
        <v>1.2762440949187528</v>
      </c>
      <c r="U5" s="23" t="s">
        <v>66</v>
      </c>
      <c r="V5" s="26">
        <v>12.34</v>
      </c>
      <c r="W5" s="27">
        <f t="shared" si="14"/>
        <v>0.7773469328223106</v>
      </c>
      <c r="X5" s="28">
        <f t="shared" si="4"/>
        <v>0.73653621884913922</v>
      </c>
      <c r="Y5" s="29">
        <f t="shared" si="5"/>
        <v>0.73653621884913922</v>
      </c>
      <c r="Z5" s="29">
        <f t="shared" si="15"/>
        <v>1.7112501053548319</v>
      </c>
      <c r="AA5" s="29">
        <f t="shared" si="6"/>
        <v>1.6214094748237033</v>
      </c>
      <c r="AB5" s="29">
        <f t="shared" si="16"/>
        <v>3.5622511608999909</v>
      </c>
      <c r="AC5" s="29">
        <f t="shared" si="7"/>
        <v>3.3752329749527417</v>
      </c>
      <c r="AD5" s="23"/>
      <c r="AG5" s="23" t="s">
        <v>144</v>
      </c>
      <c r="AH5" s="21">
        <v>8.2100000000000009</v>
      </c>
      <c r="AI5" s="27">
        <f t="shared" si="17"/>
        <v>0.51718138723429263</v>
      </c>
      <c r="AJ5" s="28">
        <f t="shared" si="8"/>
        <v>0.49002936440449224</v>
      </c>
      <c r="AK5" s="29">
        <f t="shared" si="9"/>
        <v>0.49002936440449224</v>
      </c>
      <c r="AL5" s="29"/>
      <c r="AM5" s="14" t="s">
        <v>24</v>
      </c>
      <c r="AN5" s="53">
        <f t="shared" si="18"/>
        <v>8.2100000000000009</v>
      </c>
      <c r="AO5" s="53">
        <f t="shared" si="10"/>
        <v>-4.129999999999999</v>
      </c>
      <c r="AP5" s="46">
        <f t="shared" si="11"/>
        <v>94.259970635595508</v>
      </c>
      <c r="AQ5" s="49">
        <f t="shared" si="12"/>
        <v>95.240029364404492</v>
      </c>
    </row>
    <row r="6" spans="1:43" x14ac:dyDescent="0.25">
      <c r="A6" s="14" t="s">
        <v>30</v>
      </c>
      <c r="B6" s="24" t="s">
        <v>1</v>
      </c>
      <c r="C6" s="38">
        <v>0.68969999999999998</v>
      </c>
      <c r="D6" s="39">
        <v>6.9999999999999999E-4</v>
      </c>
      <c r="E6" s="40">
        <v>0.68900000000000006</v>
      </c>
      <c r="F6" s="40" t="s">
        <v>172</v>
      </c>
      <c r="G6" s="15">
        <f t="shared" si="0"/>
        <v>11.984999999999999</v>
      </c>
      <c r="H6" s="25">
        <f>IVOL!F175</f>
        <v>0.66100000000000003</v>
      </c>
      <c r="I6" s="44">
        <f t="shared" si="13"/>
        <v>52.018400000195669</v>
      </c>
      <c r="J6" s="44">
        <f>(E6*Z6%)*10000</f>
        <v>114.51320989655518</v>
      </c>
      <c r="K6" s="44">
        <f>(E6*AB6%)*10000</f>
        <v>238.37825553138757</v>
      </c>
      <c r="L6" s="45">
        <f t="shared" si="1"/>
        <v>0.6837981599999805</v>
      </c>
      <c r="M6" s="48">
        <f t="shared" si="2"/>
        <v>0.69420184000001961</v>
      </c>
      <c r="N6" s="45">
        <f>E6-Main!AA6</f>
        <v>0.67754867901034455</v>
      </c>
      <c r="O6" s="48">
        <f>E6+Main!AA6</f>
        <v>0.70045132098965557</v>
      </c>
      <c r="P6" s="45">
        <f>E6-Main!AC6</f>
        <v>0.66516217444686132</v>
      </c>
      <c r="Q6" s="48">
        <f>E6+Main!AC6</f>
        <v>0.71283782555313879</v>
      </c>
      <c r="R6" s="51">
        <f t="shared" si="3"/>
        <v>0.13456776832762388</v>
      </c>
      <c r="U6" s="23" t="s">
        <v>67</v>
      </c>
      <c r="V6" s="26">
        <v>11.984999999999999</v>
      </c>
      <c r="W6" s="27">
        <f t="shared" si="14"/>
        <v>0.75498403483593135</v>
      </c>
      <c r="X6" s="28">
        <f t="shared" si="4"/>
        <v>5.2018400000195669E-3</v>
      </c>
      <c r="Y6" s="29">
        <f t="shared" si="5"/>
        <v>5.2018400000195669E-3</v>
      </c>
      <c r="Z6" s="29">
        <f t="shared" si="15"/>
        <v>1.6620204629398427</v>
      </c>
      <c r="AA6" s="29">
        <f t="shared" si="6"/>
        <v>1.1451320989655516E-2</v>
      </c>
      <c r="AB6" s="29">
        <f t="shared" si="16"/>
        <v>3.4597714881188324</v>
      </c>
      <c r="AC6" s="29">
        <f t="shared" si="7"/>
        <v>2.3837825553138757E-2</v>
      </c>
      <c r="AD6" s="23"/>
      <c r="AG6" s="23" t="s">
        <v>145</v>
      </c>
      <c r="AH6" s="21">
        <v>8.7550000000000008</v>
      </c>
      <c r="AI6" s="27">
        <f t="shared" si="17"/>
        <v>0.55151316019929741</v>
      </c>
      <c r="AJ6" s="28">
        <f t="shared" si="8"/>
        <v>3.7999256737731597E-3</v>
      </c>
      <c r="AK6" s="29">
        <f t="shared" si="9"/>
        <v>3.7999256737731597E-3</v>
      </c>
      <c r="AL6" s="29"/>
      <c r="AM6" s="14" t="s">
        <v>30</v>
      </c>
      <c r="AN6" s="53">
        <f t="shared" si="18"/>
        <v>8.7550000000000008</v>
      </c>
      <c r="AO6" s="53">
        <f t="shared" si="10"/>
        <v>-3.2299999999999986</v>
      </c>
      <c r="AP6" s="45">
        <f t="shared" si="11"/>
        <v>0.68520007432622687</v>
      </c>
      <c r="AQ6" s="48">
        <f t="shared" si="12"/>
        <v>0.69279992567377324</v>
      </c>
    </row>
    <row r="7" spans="1:43" x14ac:dyDescent="0.25">
      <c r="A7" s="14" t="s">
        <v>37</v>
      </c>
      <c r="B7" s="24" t="s">
        <v>43</v>
      </c>
      <c r="C7" s="38">
        <v>0.74440000000000006</v>
      </c>
      <c r="D7" s="39">
        <v>3.2000000000000002E-3</v>
      </c>
      <c r="E7" s="40">
        <v>0.74120000000000008</v>
      </c>
      <c r="F7" s="40" t="s">
        <v>172</v>
      </c>
      <c r="G7" s="15">
        <f t="shared" si="0"/>
        <v>8.7850000000000001</v>
      </c>
      <c r="H7" s="25">
        <f>IVOL!G175</f>
        <v>0.6</v>
      </c>
      <c r="I7" s="44">
        <f t="shared" si="13"/>
        <v>41.018229067669147</v>
      </c>
      <c r="J7" s="44">
        <f>(E7*Z7%)*10000</f>
        <v>90.297453877729964</v>
      </c>
      <c r="K7" s="44">
        <f>(E7*AB7%)*10000</f>
        <v>187.9691395756318</v>
      </c>
      <c r="L7" s="45">
        <f t="shared" si="1"/>
        <v>0.73709817709323322</v>
      </c>
      <c r="M7" s="48">
        <f t="shared" si="2"/>
        <v>0.74530182290676694</v>
      </c>
      <c r="N7" s="45">
        <f>E7-Main!AA7</f>
        <v>0.73217025461222707</v>
      </c>
      <c r="O7" s="48">
        <f>E7+Main!AA7</f>
        <v>0.75022974538777309</v>
      </c>
      <c r="P7" s="45">
        <f>E7-Main!AC7</f>
        <v>0.72240308604243686</v>
      </c>
      <c r="Q7" s="48">
        <f>E7+Main!AC7</f>
        <v>0.7599969139575633</v>
      </c>
      <c r="R7" s="51">
        <f t="shared" si="3"/>
        <v>0.78014094531503364</v>
      </c>
      <c r="U7" s="23" t="s">
        <v>68</v>
      </c>
      <c r="V7" s="26">
        <v>8.7850000000000001</v>
      </c>
      <c r="W7" s="27">
        <f t="shared" si="14"/>
        <v>0.5534029825643435</v>
      </c>
      <c r="X7" s="28">
        <f t="shared" si="4"/>
        <v>4.1018229067669148E-3</v>
      </c>
      <c r="Y7" s="29">
        <f t="shared" si="5"/>
        <v>4.1018229067669148E-3</v>
      </c>
      <c r="Z7" s="29">
        <f t="shared" si="15"/>
        <v>1.2182603059596595</v>
      </c>
      <c r="AA7" s="29">
        <f t="shared" si="6"/>
        <v>9.0297453877729982E-3</v>
      </c>
      <c r="AB7" s="29">
        <f t="shared" si="16"/>
        <v>2.5360110574154313</v>
      </c>
      <c r="AC7" s="29">
        <f t="shared" si="7"/>
        <v>1.879691395756318E-2</v>
      </c>
      <c r="AD7" s="23"/>
      <c r="AG7" s="23" t="s">
        <v>146</v>
      </c>
      <c r="AH7" s="21">
        <v>4.3600000000000003</v>
      </c>
      <c r="AI7" s="27">
        <f t="shared" si="17"/>
        <v>0.27465418372003847</v>
      </c>
      <c r="AJ7" s="28">
        <f t="shared" si="8"/>
        <v>2.0357368097329255E-3</v>
      </c>
      <c r="AK7" s="29">
        <f t="shared" si="9"/>
        <v>2.0357368097329255E-3</v>
      </c>
      <c r="AL7" s="29"/>
      <c r="AM7" s="14" t="s">
        <v>37</v>
      </c>
      <c r="AN7" s="53">
        <f t="shared" si="18"/>
        <v>4.3600000000000003</v>
      </c>
      <c r="AO7" s="53">
        <f t="shared" si="10"/>
        <v>-4.4249999999999998</v>
      </c>
      <c r="AP7" s="45">
        <f t="shared" si="11"/>
        <v>0.73916426319026718</v>
      </c>
      <c r="AQ7" s="48">
        <f t="shared" si="12"/>
        <v>0.74323573680973298</v>
      </c>
    </row>
    <row r="8" spans="1:43" x14ac:dyDescent="0.25">
      <c r="A8" s="14" t="s">
        <v>38</v>
      </c>
      <c r="B8" s="24" t="s">
        <v>44</v>
      </c>
      <c r="C8" s="41">
        <v>106.63</v>
      </c>
      <c r="D8" s="39">
        <v>1.1500000000000001</v>
      </c>
      <c r="E8" s="40">
        <v>105.48</v>
      </c>
      <c r="F8" s="40" t="s">
        <v>172</v>
      </c>
      <c r="G8" s="15">
        <f t="shared" si="0"/>
        <v>11.865</v>
      </c>
      <c r="H8" s="25">
        <f>IVOL!H175</f>
        <v>0.23</v>
      </c>
      <c r="I8" s="44">
        <f>X8*100</f>
        <v>78.838362142233777</v>
      </c>
      <c r="J8" s="44">
        <f>(E8*Z8%)*100</f>
        <v>173.5546251299595</v>
      </c>
      <c r="K8" s="44">
        <f>(E8*AB8%)*100</f>
        <v>361.2827621831272</v>
      </c>
      <c r="L8" s="46">
        <f t="shared" si="1"/>
        <v>104.69161637857766</v>
      </c>
      <c r="M8" s="49">
        <f t="shared" si="2"/>
        <v>106.26838362142234</v>
      </c>
      <c r="N8" s="46">
        <f>E8-Main!AA8</f>
        <v>103.74445374870041</v>
      </c>
      <c r="O8" s="49">
        <f>E8+Main!AA8</f>
        <v>107.2155462512996</v>
      </c>
      <c r="P8" s="46">
        <f>E8-Main!AC8</f>
        <v>101.86717237816873</v>
      </c>
      <c r="Q8" s="49">
        <f>E8+Main!AC8</f>
        <v>109.09282762183128</v>
      </c>
      <c r="R8" s="51">
        <f t="shared" si="3"/>
        <v>1.4586807345455293</v>
      </c>
      <c r="U8" s="23" t="s">
        <v>69</v>
      </c>
      <c r="V8" s="26">
        <v>11.865</v>
      </c>
      <c r="W8" s="27">
        <f t="shared" si="14"/>
        <v>0.74742474537574677</v>
      </c>
      <c r="X8" s="28">
        <f t="shared" si="4"/>
        <v>0.78838362142233775</v>
      </c>
      <c r="Y8" s="29">
        <f t="shared" si="5"/>
        <v>0.78838362142233775</v>
      </c>
      <c r="Z8" s="29">
        <f t="shared" si="15"/>
        <v>1.645379457053086</v>
      </c>
      <c r="AA8" s="29">
        <f t="shared" si="6"/>
        <v>1.7355462512995949</v>
      </c>
      <c r="AB8" s="29">
        <f t="shared" si="16"/>
        <v>3.4251304719674551</v>
      </c>
      <c r="AC8" s="29">
        <f t="shared" si="7"/>
        <v>3.6128276218312716</v>
      </c>
      <c r="AD8" s="23"/>
      <c r="AG8" s="23" t="s">
        <v>147</v>
      </c>
      <c r="AH8" s="21">
        <v>6.3049999999999997</v>
      </c>
      <c r="AI8" s="27">
        <f t="shared" si="17"/>
        <v>0.39717766705386293</v>
      </c>
      <c r="AJ8" s="28">
        <f t="shared" si="8"/>
        <v>0.41894300320841465</v>
      </c>
      <c r="AK8" s="29">
        <f t="shared" si="9"/>
        <v>0.41894300320841465</v>
      </c>
      <c r="AL8" s="29"/>
      <c r="AM8" s="14" t="s">
        <v>38</v>
      </c>
      <c r="AN8" s="53">
        <f t="shared" si="18"/>
        <v>6.3049999999999997</v>
      </c>
      <c r="AO8" s="53">
        <f t="shared" si="10"/>
        <v>-5.5600000000000005</v>
      </c>
      <c r="AP8" s="46">
        <f t="shared" si="11"/>
        <v>105.06105699679159</v>
      </c>
      <c r="AQ8" s="49">
        <f t="shared" si="12"/>
        <v>105.89894300320842</v>
      </c>
    </row>
    <row r="9" spans="1:43" x14ac:dyDescent="0.25">
      <c r="A9" s="14" t="s">
        <v>25</v>
      </c>
      <c r="B9" s="24" t="s">
        <v>3</v>
      </c>
      <c r="C9" s="38">
        <v>0.79970000000000008</v>
      </c>
      <c r="D9" s="39">
        <v>-2.5000000000000001E-3</v>
      </c>
      <c r="E9" s="40">
        <v>0.80220000000000002</v>
      </c>
      <c r="F9" s="40" t="s">
        <v>172</v>
      </c>
      <c r="G9" s="15">
        <f t="shared" si="0"/>
        <v>8.5649999999999995</v>
      </c>
      <c r="H9" s="25">
        <f>IVOL!I175</f>
        <v>0.78400000000000003</v>
      </c>
      <c r="I9" s="44">
        <f t="shared" si="13"/>
        <v>43.282242560402295</v>
      </c>
      <c r="J9" s="44">
        <f>(E9*Z9%)*10000</f>
        <v>95.28144900831856</v>
      </c>
      <c r="K9" s="44">
        <f>(E9*AB9%)*10000</f>
        <v>198.3441527804828</v>
      </c>
      <c r="L9" s="45">
        <f t="shared" si="1"/>
        <v>0.79787177574395984</v>
      </c>
      <c r="M9" s="48">
        <f t="shared" si="2"/>
        <v>0.8065282242560402</v>
      </c>
      <c r="N9" s="45">
        <f>E9-Main!AA9</f>
        <v>0.79267185509916815</v>
      </c>
      <c r="O9" s="48">
        <f>E9+Main!AA9</f>
        <v>0.81172814490083189</v>
      </c>
      <c r="P9" s="45">
        <f>E9-Main!AC9</f>
        <v>0.78236558472195172</v>
      </c>
      <c r="Q9" s="48">
        <f>E9+Main!AC9</f>
        <v>0.82203441527804832</v>
      </c>
      <c r="R9" s="51">
        <f t="shared" si="3"/>
        <v>-0.57760408243892147</v>
      </c>
      <c r="U9" s="23" t="s">
        <v>70</v>
      </c>
      <c r="V9" s="26">
        <v>8.5649999999999995</v>
      </c>
      <c r="W9" s="27">
        <f t="shared" si="14"/>
        <v>0.53954428522067177</v>
      </c>
      <c r="X9" s="28">
        <f t="shared" si="4"/>
        <v>4.3282242560402293E-3</v>
      </c>
      <c r="Y9" s="29">
        <f t="shared" si="5"/>
        <v>4.3282242560402293E-3</v>
      </c>
      <c r="Z9" s="29">
        <f t="shared" si="15"/>
        <v>1.1877517951672718</v>
      </c>
      <c r="AA9" s="29">
        <f t="shared" si="6"/>
        <v>9.5281449008318541E-3</v>
      </c>
      <c r="AB9" s="29">
        <f t="shared" si="16"/>
        <v>2.4725025278045725</v>
      </c>
      <c r="AC9" s="29">
        <f t="shared" si="7"/>
        <v>1.983441527804828E-2</v>
      </c>
      <c r="AD9" s="23"/>
      <c r="AG9" s="23" t="s">
        <v>148</v>
      </c>
      <c r="AH9" s="21">
        <v>6.4950000000000001</v>
      </c>
      <c r="AI9" s="27">
        <f t="shared" si="17"/>
        <v>0.40914654203248846</v>
      </c>
      <c r="AJ9" s="28">
        <f t="shared" si="8"/>
        <v>3.2821735601846229E-3</v>
      </c>
      <c r="AK9" s="29">
        <f t="shared" si="9"/>
        <v>3.2821735601846229E-3</v>
      </c>
      <c r="AL9" s="29"/>
      <c r="AM9" s="14" t="s">
        <v>25</v>
      </c>
      <c r="AN9" s="53">
        <f t="shared" si="18"/>
        <v>6.4950000000000001</v>
      </c>
      <c r="AO9" s="53">
        <f t="shared" si="10"/>
        <v>-2.0699999999999994</v>
      </c>
      <c r="AP9" s="45">
        <f t="shared" si="11"/>
        <v>0.79891782643981535</v>
      </c>
      <c r="AQ9" s="48">
        <f t="shared" si="12"/>
        <v>0.8054821735601847</v>
      </c>
    </row>
    <row r="10" spans="1:43" x14ac:dyDescent="0.25">
      <c r="A10" s="14" t="s">
        <v>26</v>
      </c>
      <c r="B10" s="24" t="s">
        <v>4</v>
      </c>
      <c r="C10" s="38">
        <v>0.59550000000000003</v>
      </c>
      <c r="D10" s="39">
        <v>6.9999999999999999E-4</v>
      </c>
      <c r="E10" s="40">
        <v>0.5948</v>
      </c>
      <c r="F10" s="40" t="s">
        <v>172</v>
      </c>
      <c r="G10" s="15">
        <f t="shared" si="0"/>
        <v>9.76</v>
      </c>
      <c r="H10" s="25">
        <f>IVOL!J175</f>
        <v>0.44600000000000001</v>
      </c>
      <c r="I10" s="44">
        <f t="shared" si="13"/>
        <v>36.569625016797836</v>
      </c>
      <c r="J10" s="44">
        <f>(E10*Z10%)*10000</f>
        <v>80.504305118402968</v>
      </c>
      <c r="K10" s="44">
        <f>(E10*AB10%)*10000</f>
        <v>167.58307477562684</v>
      </c>
      <c r="L10" s="45">
        <f t="shared" si="1"/>
        <v>0.5911430374983202</v>
      </c>
      <c r="M10" s="48">
        <f t="shared" si="2"/>
        <v>0.59845696250167979</v>
      </c>
      <c r="N10" s="45">
        <f>E10-Main!AA10</f>
        <v>0.58674956948815971</v>
      </c>
      <c r="O10" s="48">
        <f>E10+Main!AA10</f>
        <v>0.60285043051184029</v>
      </c>
      <c r="P10" s="45">
        <f>E10-Main!AC10</f>
        <v>0.57804169252243731</v>
      </c>
      <c r="Q10" s="48">
        <f>E10+Main!AC10</f>
        <v>0.61155830747756268</v>
      </c>
      <c r="R10" s="51">
        <f t="shared" si="3"/>
        <v>0.19141568984600282</v>
      </c>
      <c r="U10" s="23" t="s">
        <v>71</v>
      </c>
      <c r="V10" s="26">
        <v>9.76</v>
      </c>
      <c r="W10" s="27">
        <f t="shared" si="14"/>
        <v>0.61482220942834287</v>
      </c>
      <c r="X10" s="28">
        <f t="shared" si="4"/>
        <v>3.6569625016797834E-3</v>
      </c>
      <c r="Y10" s="29">
        <f t="shared" si="5"/>
        <v>3.6569625016797834E-3</v>
      </c>
      <c r="Z10" s="29">
        <f t="shared" si="15"/>
        <v>1.353468478789559</v>
      </c>
      <c r="AA10" s="29">
        <f t="shared" si="6"/>
        <v>8.0504305118402966E-3</v>
      </c>
      <c r="AB10" s="29">
        <f t="shared" si="16"/>
        <v>2.8174693136453737</v>
      </c>
      <c r="AC10" s="29">
        <f t="shared" si="7"/>
        <v>1.6758307477562684E-2</v>
      </c>
      <c r="AD10" s="23"/>
      <c r="AG10" s="23" t="s">
        <v>149</v>
      </c>
      <c r="AH10" s="21">
        <v>4.2149999999999999</v>
      </c>
      <c r="AI10" s="27">
        <f t="shared" si="17"/>
        <v>0.26552004228898213</v>
      </c>
      <c r="AJ10" s="28">
        <f t="shared" si="8"/>
        <v>1.5793132115348655E-3</v>
      </c>
      <c r="AK10" s="29">
        <f t="shared" si="9"/>
        <v>1.5793132115348655E-3</v>
      </c>
      <c r="AL10" s="29"/>
      <c r="AM10" s="14" t="s">
        <v>26</v>
      </c>
      <c r="AN10" s="53">
        <f t="shared" si="18"/>
        <v>4.2149999999999999</v>
      </c>
      <c r="AO10" s="53">
        <f t="shared" si="10"/>
        <v>-5.5449999999999999</v>
      </c>
      <c r="AP10" s="45">
        <f t="shared" si="11"/>
        <v>0.59322068678846518</v>
      </c>
      <c r="AQ10" s="48">
        <f t="shared" si="12"/>
        <v>0.59637931321153481</v>
      </c>
    </row>
    <row r="11" spans="1:43" x14ac:dyDescent="0.25">
      <c r="A11" s="14" t="s">
        <v>27</v>
      </c>
      <c r="B11" s="24" t="s">
        <v>45</v>
      </c>
      <c r="C11" s="41">
        <v>85.3</v>
      </c>
      <c r="D11" s="39">
        <v>0.66</v>
      </c>
      <c r="E11" s="40">
        <v>84.64</v>
      </c>
      <c r="F11" s="40" t="s">
        <v>172</v>
      </c>
      <c r="G11" s="15">
        <f t="shared" si="0"/>
        <v>11.15</v>
      </c>
      <c r="H11" s="25">
        <f>IVOL!K175</f>
        <v>9.1999999999999998E-2</v>
      </c>
      <c r="I11" s="44">
        <f>X11*100</f>
        <v>59.449779983306009</v>
      </c>
      <c r="J11" s="44">
        <f>(E11*Z11%)*100</f>
        <v>130.87263609620322</v>
      </c>
      <c r="K11" s="44">
        <f>(E11*AB11%)*100</f>
        <v>272.43311682197032</v>
      </c>
      <c r="L11" s="46">
        <f t="shared" si="1"/>
        <v>84.045502200166936</v>
      </c>
      <c r="M11" s="49">
        <f t="shared" si="2"/>
        <v>85.234497799833065</v>
      </c>
      <c r="N11" s="46">
        <f>E11-Main!AA11</f>
        <v>83.331273639037974</v>
      </c>
      <c r="O11" s="49">
        <f>E11+Main!AA11</f>
        <v>85.948726360962027</v>
      </c>
      <c r="P11" s="46">
        <f>E11-Main!AC11</f>
        <v>81.915668831780295</v>
      </c>
      <c r="Q11" s="49">
        <f>E11+Main!AC11</f>
        <v>87.364331168219707</v>
      </c>
      <c r="R11" s="51">
        <f t="shared" si="3"/>
        <v>1.1101807276416054</v>
      </c>
      <c r="U11" s="23" t="s">
        <v>72</v>
      </c>
      <c r="V11" s="26">
        <v>11.15</v>
      </c>
      <c r="W11" s="27">
        <f t="shared" si="14"/>
        <v>0.70238397900881389</v>
      </c>
      <c r="X11" s="28">
        <f t="shared" si="4"/>
        <v>0.59449779983306006</v>
      </c>
      <c r="Y11" s="29">
        <f t="shared" si="5"/>
        <v>0.59449779983306006</v>
      </c>
      <c r="Z11" s="29">
        <f t="shared" si="15"/>
        <v>1.5462267969778263</v>
      </c>
      <c r="AA11" s="29">
        <f t="shared" si="6"/>
        <v>1.3087263609620323</v>
      </c>
      <c r="AB11" s="29">
        <f t="shared" si="16"/>
        <v>3.2187277507321639</v>
      </c>
      <c r="AC11" s="29">
        <f t="shared" si="7"/>
        <v>2.7243311682197038</v>
      </c>
      <c r="AD11" s="23"/>
      <c r="AG11" s="23" t="s">
        <v>150</v>
      </c>
      <c r="AH11" s="21">
        <v>4.9950000000000001</v>
      </c>
      <c r="AI11" s="27">
        <f t="shared" si="17"/>
        <v>0.31465542378018163</v>
      </c>
      <c r="AJ11" s="28">
        <f t="shared" si="8"/>
        <v>0.26632435068754573</v>
      </c>
      <c r="AK11" s="29">
        <f t="shared" si="9"/>
        <v>0.26632435068754573</v>
      </c>
      <c r="AL11" s="29"/>
      <c r="AM11" s="14" t="s">
        <v>27</v>
      </c>
      <c r="AN11" s="53">
        <f t="shared" si="18"/>
        <v>4.9950000000000001</v>
      </c>
      <c r="AO11" s="53">
        <f t="shared" si="10"/>
        <v>-6.1550000000000002</v>
      </c>
      <c r="AP11" s="46">
        <f t="shared" si="11"/>
        <v>84.37367564931246</v>
      </c>
      <c r="AQ11" s="49">
        <f t="shared" si="12"/>
        <v>84.906324350687541</v>
      </c>
    </row>
    <row r="12" spans="1:43" x14ac:dyDescent="0.25">
      <c r="A12" s="14" t="s">
        <v>31</v>
      </c>
      <c r="B12" s="24" t="s">
        <v>2</v>
      </c>
      <c r="C12" s="38">
        <v>0.61480000000000001</v>
      </c>
      <c r="D12" s="39">
        <v>1.5E-3</v>
      </c>
      <c r="E12" s="40">
        <v>0.61330000000000007</v>
      </c>
      <c r="F12" s="40" t="s">
        <v>172</v>
      </c>
      <c r="G12" s="15">
        <f t="shared" si="0"/>
        <v>11.700000000000001</v>
      </c>
      <c r="H12" s="25">
        <f>IVOL!L175</f>
        <v>0.69199999999999995</v>
      </c>
      <c r="I12" s="44">
        <f t="shared" si="13"/>
        <v>45.202094202829031</v>
      </c>
      <c r="J12" s="44">
        <f>(E12*Z12%)*10000</f>
        <v>99.507806875892925</v>
      </c>
      <c r="K12" s="44">
        <f>(E12*AB12%)*10000</f>
        <v>207.14201825498861</v>
      </c>
      <c r="L12" s="45">
        <f t="shared" si="1"/>
        <v>0.60877979057971721</v>
      </c>
      <c r="M12" s="48">
        <f t="shared" si="2"/>
        <v>0.61782020942028293</v>
      </c>
      <c r="N12" s="45">
        <f>E12-Main!AA12</f>
        <v>0.60334921931241081</v>
      </c>
      <c r="O12" s="48">
        <f>E12+Main!AA12</f>
        <v>0.62325078068758932</v>
      </c>
      <c r="P12" s="45">
        <f>E12-Main!AC12</f>
        <v>0.59258579817450119</v>
      </c>
      <c r="Q12" s="48">
        <f>E12+Main!AC12</f>
        <v>0.63401420182549895</v>
      </c>
      <c r="R12" s="51">
        <f t="shared" si="3"/>
        <v>0.33184303215449712</v>
      </c>
      <c r="U12" s="23" t="s">
        <v>73</v>
      </c>
      <c r="V12" s="26">
        <v>11.700000000000001</v>
      </c>
      <c r="W12" s="27">
        <f t="shared" si="14"/>
        <v>0.73703072236799316</v>
      </c>
      <c r="X12" s="28">
        <f t="shared" si="4"/>
        <v>4.520209420282903E-3</v>
      </c>
      <c r="Y12" s="29">
        <f t="shared" si="5"/>
        <v>4.520209420282903E-3</v>
      </c>
      <c r="Z12" s="29">
        <f t="shared" si="15"/>
        <v>1.6224980739587953</v>
      </c>
      <c r="AA12" s="29">
        <f t="shared" si="6"/>
        <v>9.9507806875892921E-3</v>
      </c>
      <c r="AB12" s="29">
        <f t="shared" si="16"/>
        <v>3.3774990747593114</v>
      </c>
      <c r="AC12" s="29">
        <f t="shared" si="7"/>
        <v>2.0714201825498858E-2</v>
      </c>
      <c r="AD12" s="23"/>
      <c r="AG12" s="23" t="s">
        <v>151</v>
      </c>
      <c r="AH12" s="21">
        <v>6.3849999999999998</v>
      </c>
      <c r="AI12" s="27">
        <f t="shared" si="17"/>
        <v>0.40221719336065259</v>
      </c>
      <c r="AJ12" s="28">
        <f t="shared" si="8"/>
        <v>2.4667980468808825E-3</v>
      </c>
      <c r="AK12" s="29">
        <f t="shared" si="9"/>
        <v>2.4667980468808825E-3</v>
      </c>
      <c r="AL12" s="29"/>
      <c r="AM12" s="14" t="s">
        <v>31</v>
      </c>
      <c r="AN12" s="53">
        <f t="shared" si="18"/>
        <v>6.3849999999999998</v>
      </c>
      <c r="AO12" s="53">
        <f t="shared" si="10"/>
        <v>-5.3150000000000013</v>
      </c>
      <c r="AP12" s="45">
        <f t="shared" si="11"/>
        <v>0.61083320195311919</v>
      </c>
      <c r="AQ12" s="48">
        <f t="shared" si="12"/>
        <v>0.61576679804688095</v>
      </c>
    </row>
    <row r="13" spans="1:43" x14ac:dyDescent="0.25">
      <c r="A13" s="14" t="s">
        <v>9</v>
      </c>
      <c r="B13" s="24" t="s">
        <v>46</v>
      </c>
      <c r="C13" s="38">
        <v>1.4478</v>
      </c>
      <c r="D13" s="39">
        <v>2.5000000000000001E-3</v>
      </c>
      <c r="E13" s="40">
        <v>1.4453</v>
      </c>
      <c r="F13" s="40" t="s">
        <v>172</v>
      </c>
      <c r="G13" s="15">
        <f t="shared" si="0"/>
        <v>9.67</v>
      </c>
      <c r="H13" s="25">
        <f>IVOL!M175</f>
        <v>0.72299999999999998</v>
      </c>
      <c r="I13" s="44">
        <f t="shared" si="13"/>
        <v>88.040845849418048</v>
      </c>
      <c r="J13" s="44">
        <f>(E13*Z13%)*10000</f>
        <v>193.81295580384526</v>
      </c>
      <c r="K13" s="44">
        <f>(E13*AB13%)*10000</f>
        <v>403.45384035289698</v>
      </c>
      <c r="L13" s="45">
        <f t="shared" si="1"/>
        <v>1.4364959154150583</v>
      </c>
      <c r="M13" s="48">
        <f t="shared" si="2"/>
        <v>1.4541040845849418</v>
      </c>
      <c r="N13" s="45">
        <f>E13-Main!AA13</f>
        <v>1.4259187044196155</v>
      </c>
      <c r="O13" s="48">
        <f>E13+Main!AA13</f>
        <v>1.4646812955803845</v>
      </c>
      <c r="P13" s="45">
        <f>E13-Main!AC13</f>
        <v>1.4049546159647104</v>
      </c>
      <c r="Q13" s="48">
        <f>E13+Main!AC13</f>
        <v>1.4856453840352897</v>
      </c>
      <c r="R13" s="51">
        <f t="shared" si="3"/>
        <v>0.28395910737567326</v>
      </c>
      <c r="U13" s="23" t="s">
        <v>74</v>
      </c>
      <c r="V13" s="26">
        <v>9.67</v>
      </c>
      <c r="W13" s="27">
        <f t="shared" si="14"/>
        <v>0.60915274233320449</v>
      </c>
      <c r="X13" s="28">
        <f t="shared" si="4"/>
        <v>8.8040845849418053E-3</v>
      </c>
      <c r="Y13" s="29">
        <f t="shared" si="5"/>
        <v>8.8040845849418053E-3</v>
      </c>
      <c r="Z13" s="29">
        <f t="shared" si="15"/>
        <v>1.3409877243744914</v>
      </c>
      <c r="AA13" s="29">
        <f t="shared" si="6"/>
        <v>1.9381295580384525E-2</v>
      </c>
      <c r="AB13" s="29">
        <f t="shared" si="16"/>
        <v>2.7914885515318408</v>
      </c>
      <c r="AC13" s="29">
        <f t="shared" si="7"/>
        <v>4.03453840352897E-2</v>
      </c>
      <c r="AD13" s="23"/>
      <c r="AG13" s="23" t="s">
        <v>152</v>
      </c>
      <c r="AH13" s="21">
        <v>6.21</v>
      </c>
      <c r="AI13" s="27">
        <f t="shared" si="17"/>
        <v>0.39119322956455016</v>
      </c>
      <c r="AJ13" s="28">
        <f t="shared" si="8"/>
        <v>5.6539157468964438E-3</v>
      </c>
      <c r="AK13" s="29">
        <f t="shared" si="9"/>
        <v>5.6539157468964438E-3</v>
      </c>
      <c r="AL13" s="29"/>
      <c r="AM13" s="14" t="s">
        <v>9</v>
      </c>
      <c r="AN13" s="53">
        <f t="shared" si="18"/>
        <v>6.21</v>
      </c>
      <c r="AO13" s="53">
        <f t="shared" si="10"/>
        <v>-3.46</v>
      </c>
      <c r="AP13" s="45">
        <f t="shared" si="11"/>
        <v>1.4396460842531036</v>
      </c>
      <c r="AQ13" s="48">
        <f t="shared" si="12"/>
        <v>1.4509539157468965</v>
      </c>
    </row>
    <row r="14" spans="1:43" x14ac:dyDescent="0.25">
      <c r="A14" s="14" t="s">
        <v>11</v>
      </c>
      <c r="B14" s="24" t="s">
        <v>47</v>
      </c>
      <c r="C14" s="38">
        <v>1.2995000000000001</v>
      </c>
      <c r="D14" s="39">
        <v>1.3000000000000002E-3</v>
      </c>
      <c r="E14" s="40">
        <v>1.2982</v>
      </c>
      <c r="F14" s="40" t="s">
        <v>172</v>
      </c>
      <c r="G14" s="15">
        <f t="shared" si="0"/>
        <v>8.44</v>
      </c>
      <c r="H14" s="25">
        <f>IVOL!N175</f>
        <v>0.66100000000000003</v>
      </c>
      <c r="I14" s="44">
        <f t="shared" si="13"/>
        <v>69.021402693054753</v>
      </c>
      <c r="J14" s="44">
        <f>(E14*Z14%)*10000</f>
        <v>151.94358869005401</v>
      </c>
      <c r="K14" s="44">
        <f>(E14*AB14%)*10000</f>
        <v>316.29580241295224</v>
      </c>
      <c r="L14" s="45">
        <f t="shared" si="1"/>
        <v>1.2912978597306946</v>
      </c>
      <c r="M14" s="48">
        <f t="shared" si="2"/>
        <v>1.3051021402693055</v>
      </c>
      <c r="N14" s="45">
        <f>E14-Main!AA14</f>
        <v>1.2830056411309947</v>
      </c>
      <c r="O14" s="48">
        <f>E14+Main!AA14</f>
        <v>1.3133943588690054</v>
      </c>
      <c r="P14" s="45">
        <f>E14-Main!AC14</f>
        <v>1.2665704197587049</v>
      </c>
      <c r="Q14" s="48">
        <f>E14+Main!AC14</f>
        <v>1.3298295802412952</v>
      </c>
      <c r="R14" s="51">
        <f t="shared" si="3"/>
        <v>0.18834737476739402</v>
      </c>
      <c r="U14" s="23" t="s">
        <v>75</v>
      </c>
      <c r="V14" s="26">
        <v>8.44</v>
      </c>
      <c r="W14" s="27">
        <f t="shared" si="14"/>
        <v>0.53167002536631291</v>
      </c>
      <c r="X14" s="28">
        <f t="shared" si="4"/>
        <v>6.9021402693054748E-3</v>
      </c>
      <c r="Y14" s="29">
        <f t="shared" si="5"/>
        <v>6.9021402693054748E-3</v>
      </c>
      <c r="Z14" s="29">
        <f t="shared" si="15"/>
        <v>1.1704174140352335</v>
      </c>
      <c r="AA14" s="29">
        <f t="shared" si="6"/>
        <v>1.5194358869005402E-2</v>
      </c>
      <c r="AB14" s="29">
        <f t="shared" si="16"/>
        <v>2.4364181359802206</v>
      </c>
      <c r="AC14" s="29">
        <f t="shared" si="7"/>
        <v>3.1629580241295224E-2</v>
      </c>
      <c r="AD14" s="23"/>
      <c r="AG14" s="23" t="s">
        <v>153</v>
      </c>
      <c r="AH14" s="21">
        <v>3.8250000000000002</v>
      </c>
      <c r="AI14" s="27">
        <f t="shared" si="17"/>
        <v>0.24095235154338235</v>
      </c>
      <c r="AJ14" s="28">
        <f t="shared" si="8"/>
        <v>3.1280434277361898E-3</v>
      </c>
      <c r="AK14" s="29">
        <f t="shared" si="9"/>
        <v>3.1280434277361898E-3</v>
      </c>
      <c r="AL14" s="29"/>
      <c r="AM14" s="14" t="s">
        <v>11</v>
      </c>
      <c r="AN14" s="53">
        <f t="shared" si="18"/>
        <v>3.8250000000000002</v>
      </c>
      <c r="AO14" s="53">
        <f t="shared" si="10"/>
        <v>-4.6149999999999993</v>
      </c>
      <c r="AP14" s="45">
        <f t="shared" si="11"/>
        <v>1.2950719565722639</v>
      </c>
      <c r="AQ14" s="48">
        <f t="shared" si="12"/>
        <v>1.3013280434277361</v>
      </c>
    </row>
    <row r="15" spans="1:43" x14ac:dyDescent="0.25">
      <c r="A15" s="14" t="s">
        <v>13</v>
      </c>
      <c r="B15" s="24" t="s">
        <v>48</v>
      </c>
      <c r="C15" s="38">
        <v>0.9677</v>
      </c>
      <c r="D15" s="39">
        <v>5.2000000000000006E-3</v>
      </c>
      <c r="E15" s="40">
        <v>0.96250000000000002</v>
      </c>
      <c r="F15" s="40" t="s">
        <v>172</v>
      </c>
      <c r="G15" s="15">
        <f t="shared" si="0"/>
        <v>8.5549999999999997</v>
      </c>
      <c r="H15" s="25">
        <f>IVOL!O175</f>
        <v>0.89200000000000002</v>
      </c>
      <c r="I15" s="44">
        <f t="shared" si="13"/>
        <v>51.870505651611104</v>
      </c>
      <c r="J15" s="44">
        <f>(E15*Z15%)*10000</f>
        <v>114.18763555013324</v>
      </c>
      <c r="K15" s="44">
        <f>(E15*AB15%)*10000</f>
        <v>237.70051848414261</v>
      </c>
      <c r="L15" s="45">
        <f t="shared" si="1"/>
        <v>0.95731294943483891</v>
      </c>
      <c r="M15" s="48">
        <f t="shared" si="2"/>
        <v>0.96768705056516113</v>
      </c>
      <c r="N15" s="45">
        <f>E15-Main!AA15</f>
        <v>0.95108123644498666</v>
      </c>
      <c r="O15" s="48">
        <f>E15+Main!AA15</f>
        <v>0.97391876355501339</v>
      </c>
      <c r="P15" s="45">
        <f>E15-Main!AC15</f>
        <v>0.93872994815158572</v>
      </c>
      <c r="Q15" s="48">
        <f>E15+Main!AC15</f>
        <v>0.98627005184841432</v>
      </c>
      <c r="R15" s="51">
        <f t="shared" si="3"/>
        <v>1.0024964928867024</v>
      </c>
      <c r="U15" s="23" t="s">
        <v>76</v>
      </c>
      <c r="V15" s="26">
        <v>8.5549999999999997</v>
      </c>
      <c r="W15" s="27">
        <f t="shared" si="14"/>
        <v>0.53891434443232311</v>
      </c>
      <c r="X15" s="28">
        <f t="shared" si="4"/>
        <v>5.1870505651611101E-3</v>
      </c>
      <c r="Y15" s="29">
        <f t="shared" si="5"/>
        <v>5.1870505651611101E-3</v>
      </c>
      <c r="Z15" s="29">
        <f t="shared" si="15"/>
        <v>1.1863650446767089</v>
      </c>
      <c r="AA15" s="29">
        <f t="shared" si="6"/>
        <v>1.1418763555013324E-2</v>
      </c>
      <c r="AB15" s="29">
        <f t="shared" si="16"/>
        <v>2.4696157764586242</v>
      </c>
      <c r="AC15" s="29">
        <f t="shared" si="7"/>
        <v>2.3770051848414256E-2</v>
      </c>
      <c r="AD15" s="23"/>
      <c r="AG15" s="23" t="s">
        <v>154</v>
      </c>
      <c r="AH15" s="21">
        <v>4.1749999999999998</v>
      </c>
      <c r="AI15" s="27">
        <f t="shared" si="17"/>
        <v>0.26300027913558727</v>
      </c>
      <c r="AJ15" s="28">
        <f t="shared" si="8"/>
        <v>2.5313776866800275E-3</v>
      </c>
      <c r="AK15" s="29">
        <f t="shared" si="9"/>
        <v>2.5313776866800275E-3</v>
      </c>
      <c r="AL15" s="29"/>
      <c r="AM15" s="14" t="s">
        <v>13</v>
      </c>
      <c r="AN15" s="53">
        <f t="shared" si="18"/>
        <v>4.1749999999999998</v>
      </c>
      <c r="AO15" s="53">
        <f t="shared" si="10"/>
        <v>-4.38</v>
      </c>
      <c r="AP15" s="45">
        <f t="shared" si="11"/>
        <v>0.95996862231332003</v>
      </c>
      <c r="AQ15" s="48">
        <f t="shared" si="12"/>
        <v>0.96503137768668001</v>
      </c>
    </row>
    <row r="16" spans="1:43" x14ac:dyDescent="0.25">
      <c r="A16" s="14" t="s">
        <v>14</v>
      </c>
      <c r="B16" s="24" t="s">
        <v>49</v>
      </c>
      <c r="C16" s="41">
        <v>138.62</v>
      </c>
      <c r="D16" s="39">
        <v>1.6400000000000001</v>
      </c>
      <c r="E16" s="40">
        <v>136.97999999999999</v>
      </c>
      <c r="F16" s="40" t="s">
        <v>172</v>
      </c>
      <c r="G16" s="15">
        <f t="shared" si="0"/>
        <v>11.9</v>
      </c>
      <c r="H16" s="25">
        <f>IVOL!P175</f>
        <v>0.50700000000000001</v>
      </c>
      <c r="I16" s="44">
        <f>X16*100</f>
        <v>102.68425413372782</v>
      </c>
      <c r="J16" s="44">
        <f>(E16*Z16%)*100</f>
        <v>226.04892781482238</v>
      </c>
      <c r="K16" s="44">
        <f>(E16*AB16%)*100</f>
        <v>470.55836724788992</v>
      </c>
      <c r="L16" s="46">
        <f t="shared" si="1"/>
        <v>135.9531574586627</v>
      </c>
      <c r="M16" s="49">
        <f t="shared" si="2"/>
        <v>138.00684254133728</v>
      </c>
      <c r="N16" s="46">
        <f>E16-Main!AA16</f>
        <v>134.71951072185178</v>
      </c>
      <c r="O16" s="49">
        <f>E16+Main!AA16</f>
        <v>139.2404892781482</v>
      </c>
      <c r="P16" s="46">
        <f>E16-Main!AC16</f>
        <v>132.2744163275211</v>
      </c>
      <c r="Q16" s="49">
        <f>E16+Main!AC16</f>
        <v>141.68558367247888</v>
      </c>
      <c r="R16" s="51">
        <f t="shared" si="3"/>
        <v>1.597128998827994</v>
      </c>
      <c r="U16" s="23" t="s">
        <v>77</v>
      </c>
      <c r="V16" s="26">
        <v>11.9</v>
      </c>
      <c r="W16" s="27">
        <f t="shared" si="14"/>
        <v>0.74962953813496735</v>
      </c>
      <c r="X16" s="28">
        <f t="shared" si="4"/>
        <v>1.0268425413372781</v>
      </c>
      <c r="Y16" s="29">
        <f t="shared" si="5"/>
        <v>1.0268425413372781</v>
      </c>
      <c r="Z16" s="29">
        <f t="shared" si="15"/>
        <v>1.6502330837700567</v>
      </c>
      <c r="AA16" s="29">
        <f t="shared" si="6"/>
        <v>2.2604892781482238</v>
      </c>
      <c r="AB16" s="29">
        <f t="shared" si="16"/>
        <v>3.4352341016782737</v>
      </c>
      <c r="AC16" s="29">
        <f t="shared" si="7"/>
        <v>4.7055836724788991</v>
      </c>
      <c r="AD16" s="23"/>
      <c r="AG16" s="23" t="s">
        <v>155</v>
      </c>
      <c r="AH16" s="21">
        <v>4.6370000000000005</v>
      </c>
      <c r="AI16" s="27">
        <f t="shared" si="17"/>
        <v>0.29210354355729778</v>
      </c>
      <c r="AJ16" s="28">
        <f t="shared" si="8"/>
        <v>0.40012343396478645</v>
      </c>
      <c r="AK16" s="29">
        <f t="shared" si="9"/>
        <v>0.40012343396478645</v>
      </c>
      <c r="AL16" s="29"/>
      <c r="AM16" s="14" t="s">
        <v>14</v>
      </c>
      <c r="AN16" s="53">
        <f t="shared" si="18"/>
        <v>4.6370000000000005</v>
      </c>
      <c r="AO16" s="53">
        <f t="shared" si="10"/>
        <v>-7.2629999999999999</v>
      </c>
      <c r="AP16" s="46">
        <f t="shared" si="11"/>
        <v>136.57987656603521</v>
      </c>
      <c r="AQ16" s="49">
        <f t="shared" si="12"/>
        <v>137.38012343396477</v>
      </c>
    </row>
    <row r="17" spans="1:43" x14ac:dyDescent="0.25">
      <c r="A17" s="14" t="s">
        <v>12</v>
      </c>
      <c r="B17" s="24" t="s">
        <v>50</v>
      </c>
      <c r="C17" s="38">
        <v>1.6240000000000001</v>
      </c>
      <c r="D17" s="39">
        <v>5.8999999999999999E-3</v>
      </c>
      <c r="E17" s="40">
        <v>1.6181000000000001</v>
      </c>
      <c r="F17" s="40" t="s">
        <v>172</v>
      </c>
      <c r="G17" s="15">
        <f t="shared" si="0"/>
        <v>8.98</v>
      </c>
      <c r="H17" s="25">
        <f>IVOL!Q175</f>
        <v>0.67600000000000005</v>
      </c>
      <c r="I17" s="44">
        <f t="shared" si="13"/>
        <v>91.533785628509193</v>
      </c>
      <c r="J17" s="44">
        <f t="shared" ref="J17:J22" si="19">(E17*Z17%)*10000</f>
        <v>201.50230699645374</v>
      </c>
      <c r="K17" s="44">
        <f t="shared" ref="K17:K22" si="20">(E17*AB17%)*10000</f>
        <v>419.46050128850436</v>
      </c>
      <c r="L17" s="45">
        <f t="shared" si="1"/>
        <v>1.6089466214371493</v>
      </c>
      <c r="M17" s="48">
        <f t="shared" si="2"/>
        <v>1.6272533785628509</v>
      </c>
      <c r="N17" s="45">
        <f>E17-Main!AA17</f>
        <v>1.5979497693003548</v>
      </c>
      <c r="O17" s="48">
        <f>E17+Main!AA17</f>
        <v>1.6382502306996454</v>
      </c>
      <c r="P17" s="45">
        <f>E17-Main!AC17</f>
        <v>1.5761539498711497</v>
      </c>
      <c r="Q17" s="48">
        <f>E17+Main!AC17</f>
        <v>1.6600460501288505</v>
      </c>
      <c r="R17" s="51">
        <f t="shared" si="3"/>
        <v>0.64457074068204834</v>
      </c>
      <c r="U17" s="23" t="s">
        <v>78</v>
      </c>
      <c r="V17" s="26">
        <v>8.98</v>
      </c>
      <c r="W17" s="27">
        <f t="shared" si="14"/>
        <v>0.56568682793714342</v>
      </c>
      <c r="X17" s="28">
        <f t="shared" si="4"/>
        <v>9.1533785628509189E-3</v>
      </c>
      <c r="Y17" s="29">
        <f t="shared" si="5"/>
        <v>9.1533785628509189E-3</v>
      </c>
      <c r="Z17" s="29">
        <f t="shared" si="15"/>
        <v>1.2453019405256396</v>
      </c>
      <c r="AA17" s="29">
        <f t="shared" si="6"/>
        <v>2.0150230699645374E-2</v>
      </c>
      <c r="AB17" s="29">
        <f t="shared" si="16"/>
        <v>2.5923027086614199</v>
      </c>
      <c r="AC17" s="29">
        <f t="shared" si="7"/>
        <v>4.1946050128850436E-2</v>
      </c>
      <c r="AD17" s="23"/>
      <c r="AG17" s="23" t="s">
        <v>156</v>
      </c>
      <c r="AH17" s="21">
        <v>3.67</v>
      </c>
      <c r="AI17" s="27">
        <f t="shared" si="17"/>
        <v>0.23118826932397732</v>
      </c>
      <c r="AJ17" s="28">
        <f t="shared" si="8"/>
        <v>3.7408573859312772E-3</v>
      </c>
      <c r="AK17" s="29">
        <f t="shared" si="9"/>
        <v>3.7408573859312772E-3</v>
      </c>
      <c r="AL17" s="29"/>
      <c r="AM17" s="14" t="s">
        <v>12</v>
      </c>
      <c r="AN17" s="53">
        <f t="shared" si="18"/>
        <v>3.67</v>
      </c>
      <c r="AO17" s="53">
        <f t="shared" si="10"/>
        <v>-5.3100000000000005</v>
      </c>
      <c r="AP17" s="45">
        <f t="shared" si="11"/>
        <v>1.6143591426140689</v>
      </c>
      <c r="AQ17" s="48">
        <f t="shared" si="12"/>
        <v>1.6218408573859313</v>
      </c>
    </row>
    <row r="18" spans="1:43" x14ac:dyDescent="0.25">
      <c r="A18" s="14" t="s">
        <v>10</v>
      </c>
      <c r="B18" s="24" t="s">
        <v>51</v>
      </c>
      <c r="C18" s="38">
        <v>0.85360000000000003</v>
      </c>
      <c r="D18" s="39">
        <v>5.8999999999999999E-3</v>
      </c>
      <c r="E18" s="40">
        <v>0.84770000000000001</v>
      </c>
      <c r="F18" s="40" t="s">
        <v>172</v>
      </c>
      <c r="G18" s="15">
        <f t="shared" si="0"/>
        <v>6.8719999999999999</v>
      </c>
      <c r="H18" s="25">
        <f>IVOL!R175</f>
        <v>0.66100000000000003</v>
      </c>
      <c r="I18" s="44">
        <f t="shared" si="13"/>
        <v>36.696535407781717</v>
      </c>
      <c r="J18" s="44">
        <f t="shared" si="19"/>
        <v>80.783685419233763</v>
      </c>
      <c r="K18" s="44">
        <f t="shared" si="20"/>
        <v>168.16465124878692</v>
      </c>
      <c r="L18" s="45">
        <f t="shared" si="1"/>
        <v>0.84403034645922181</v>
      </c>
      <c r="M18" s="48">
        <f t="shared" si="2"/>
        <v>0.8513696535407782</v>
      </c>
      <c r="N18" s="45">
        <f>E18-Main!AA18</f>
        <v>0.83962163145807667</v>
      </c>
      <c r="O18" s="48">
        <f>E18+Main!AA18</f>
        <v>0.85577836854192335</v>
      </c>
      <c r="P18" s="45">
        <f>E18-Main!AC18</f>
        <v>0.83088353487512134</v>
      </c>
      <c r="Q18" s="48">
        <f>E18+Main!AC18</f>
        <v>0.86451646512487867</v>
      </c>
      <c r="R18" s="51">
        <f t="shared" si="3"/>
        <v>1.6077812072550233</v>
      </c>
      <c r="U18" s="23" t="s">
        <v>79</v>
      </c>
      <c r="V18" s="26">
        <v>6.8719999999999999</v>
      </c>
      <c r="W18" s="27">
        <f t="shared" si="14"/>
        <v>0.43289530975323487</v>
      </c>
      <c r="X18" s="28">
        <f t="shared" si="4"/>
        <v>3.669653540778172E-3</v>
      </c>
      <c r="Y18" s="29">
        <f t="shared" si="5"/>
        <v>3.669653540778172E-3</v>
      </c>
      <c r="Z18" s="29">
        <f t="shared" si="15"/>
        <v>0.95297493711494363</v>
      </c>
      <c r="AA18" s="29">
        <f t="shared" si="6"/>
        <v>8.0783685419233767E-3</v>
      </c>
      <c r="AB18" s="29">
        <f t="shared" si="16"/>
        <v>1.9837755249355542</v>
      </c>
      <c r="AC18" s="29">
        <f t="shared" si="7"/>
        <v>1.6816465124878693E-2</v>
      </c>
      <c r="AD18" s="23"/>
      <c r="AG18" s="23" t="s">
        <v>157</v>
      </c>
      <c r="AH18" s="21">
        <v>1.6759999999999999</v>
      </c>
      <c r="AI18" s="27">
        <f t="shared" si="17"/>
        <v>0.10557807612724412</v>
      </c>
      <c r="AJ18" s="28">
        <f t="shared" si="8"/>
        <v>8.9498535133064844E-4</v>
      </c>
      <c r="AK18" s="29">
        <f t="shared" si="9"/>
        <v>8.9498535133064844E-4</v>
      </c>
      <c r="AL18" s="29"/>
      <c r="AM18" s="14" t="s">
        <v>10</v>
      </c>
      <c r="AN18" s="53">
        <f t="shared" si="18"/>
        <v>1.6759999999999999</v>
      </c>
      <c r="AO18" s="53">
        <f t="shared" si="10"/>
        <v>-5.1959999999999997</v>
      </c>
      <c r="AP18" s="45">
        <f t="shared" si="11"/>
        <v>0.84680501464866931</v>
      </c>
      <c r="AQ18" s="48">
        <f t="shared" si="12"/>
        <v>0.84859498535133071</v>
      </c>
    </row>
    <row r="19" spans="1:43" x14ac:dyDescent="0.25">
      <c r="A19" s="14" t="s">
        <v>15</v>
      </c>
      <c r="B19" s="24" t="s">
        <v>0</v>
      </c>
      <c r="C19" s="38">
        <v>0.9991000000000001</v>
      </c>
      <c r="D19" s="39">
        <v>3.0000000000000001E-3</v>
      </c>
      <c r="E19" s="40">
        <v>0.9961000000000001</v>
      </c>
      <c r="F19" s="40" t="s">
        <v>172</v>
      </c>
      <c r="G19" s="15">
        <f t="shared" si="0"/>
        <v>10.852</v>
      </c>
      <c r="H19" s="25">
        <f>IVOL!S175</f>
        <v>0.83</v>
      </c>
      <c r="I19" s="44">
        <f t="shared" si="13"/>
        <v>68.094565771630982</v>
      </c>
      <c r="J19" s="44">
        <f t="shared" si="19"/>
        <v>149.90325159928466</v>
      </c>
      <c r="K19" s="44">
        <f t="shared" si="20"/>
        <v>312.04850206364807</v>
      </c>
      <c r="L19" s="45">
        <f t="shared" si="1"/>
        <v>0.98929054342283695</v>
      </c>
      <c r="M19" s="48">
        <f t="shared" si="2"/>
        <v>1.0029094565771632</v>
      </c>
      <c r="N19" s="45">
        <f>E19-Main!AA19</f>
        <v>0.98110967484007161</v>
      </c>
      <c r="O19" s="48">
        <f>E19+Main!AA19</f>
        <v>1.0110903251599286</v>
      </c>
      <c r="P19" s="45">
        <f>E19-Main!AC19</f>
        <v>0.96489514979363533</v>
      </c>
      <c r="Q19" s="48">
        <f>E19+Main!AC19</f>
        <v>1.0273048502063649</v>
      </c>
      <c r="R19" s="51">
        <f t="shared" si="3"/>
        <v>0.44056379037074878</v>
      </c>
      <c r="U19" s="23" t="s">
        <v>80</v>
      </c>
      <c r="V19" s="26">
        <v>10.852</v>
      </c>
      <c r="W19" s="27">
        <f t="shared" si="14"/>
        <v>0.68361174351602227</v>
      </c>
      <c r="X19" s="28">
        <f t="shared" si="4"/>
        <v>6.8094565771630988E-3</v>
      </c>
      <c r="Y19" s="29">
        <f t="shared" si="5"/>
        <v>6.8094565771630988E-3</v>
      </c>
      <c r="Z19" s="29">
        <f t="shared" si="15"/>
        <v>1.5049016323590467</v>
      </c>
      <c r="AA19" s="29">
        <f t="shared" si="6"/>
        <v>1.4990325159928467E-2</v>
      </c>
      <c r="AB19" s="29">
        <f t="shared" si="16"/>
        <v>3.1327025606229095</v>
      </c>
      <c r="AC19" s="29">
        <f t="shared" si="7"/>
        <v>3.1204850206364806E-2</v>
      </c>
      <c r="AD19" s="23"/>
      <c r="AG19" s="23" t="s">
        <v>158</v>
      </c>
      <c r="AH19" s="21">
        <v>6.4420000000000002</v>
      </c>
      <c r="AI19" s="27">
        <f t="shared" si="17"/>
        <v>0.40580785585424028</v>
      </c>
      <c r="AJ19" s="28">
        <f t="shared" si="8"/>
        <v>4.0422520521640878E-3</v>
      </c>
      <c r="AK19" s="29">
        <f t="shared" si="9"/>
        <v>4.0422520521640878E-3</v>
      </c>
      <c r="AL19" s="29"/>
      <c r="AM19" s="14" t="s">
        <v>15</v>
      </c>
      <c r="AN19" s="53">
        <f t="shared" si="18"/>
        <v>6.4420000000000002</v>
      </c>
      <c r="AO19" s="53">
        <f t="shared" si="10"/>
        <v>-4.41</v>
      </c>
      <c r="AP19" s="45">
        <f t="shared" si="11"/>
        <v>0.99205774794783597</v>
      </c>
      <c r="AQ19" s="48">
        <f t="shared" si="12"/>
        <v>1.0001422520521641</v>
      </c>
    </row>
    <row r="20" spans="1:43" x14ac:dyDescent="0.25">
      <c r="A20" s="14" t="s">
        <v>16</v>
      </c>
      <c r="B20" s="24" t="s">
        <v>52</v>
      </c>
      <c r="C20" s="38">
        <v>1.6951000000000001</v>
      </c>
      <c r="D20" s="39">
        <v>-9.300000000000001E-3</v>
      </c>
      <c r="E20" s="40">
        <v>1.7044000000000001</v>
      </c>
      <c r="F20" s="40" t="s">
        <v>172</v>
      </c>
      <c r="G20" s="15">
        <f t="shared" si="0"/>
        <v>8.2249999999999996</v>
      </c>
      <c r="H20" s="25">
        <f>IVOL!T175</f>
        <v>0.43</v>
      </c>
      <c r="I20" s="44">
        <f t="shared" si="13"/>
        <v>88.309446302162058</v>
      </c>
      <c r="J20" s="44">
        <f t="shared" si="19"/>
        <v>194.40425234551643</v>
      </c>
      <c r="K20" s="44">
        <f t="shared" si="20"/>
        <v>404.68472225929577</v>
      </c>
      <c r="L20" s="45">
        <f t="shared" si="1"/>
        <v>1.695569055369784</v>
      </c>
      <c r="M20" s="48">
        <f t="shared" si="2"/>
        <v>1.7132309446302163</v>
      </c>
      <c r="N20" s="45">
        <f>E20-Main!AA20</f>
        <v>1.6849595747654484</v>
      </c>
      <c r="O20" s="48">
        <f>E20+Main!AA20</f>
        <v>1.7238404252345518</v>
      </c>
      <c r="P20" s="45">
        <f>E20-Main!AC20</f>
        <v>1.6639315277740705</v>
      </c>
      <c r="Q20" s="48">
        <f>E20+Main!AC20</f>
        <v>1.7448684722259298</v>
      </c>
      <c r="R20" s="51">
        <f t="shared" si="3"/>
        <v>-1.0531149712091799</v>
      </c>
      <c r="U20" s="23" t="s">
        <v>81</v>
      </c>
      <c r="V20" s="26">
        <v>8.2249999999999996</v>
      </c>
      <c r="W20" s="27">
        <f t="shared" si="14"/>
        <v>0.51812629841681557</v>
      </c>
      <c r="X20" s="28">
        <f t="shared" si="4"/>
        <v>8.8309446302162059E-3</v>
      </c>
      <c r="Y20" s="29">
        <f t="shared" si="5"/>
        <v>8.8309446302162059E-3</v>
      </c>
      <c r="Z20" s="29">
        <f t="shared" si="15"/>
        <v>1.1406022784881273</v>
      </c>
      <c r="AA20" s="29">
        <f t="shared" si="6"/>
        <v>1.9440425234551643E-2</v>
      </c>
      <c r="AB20" s="29">
        <f t="shared" si="16"/>
        <v>2.3743529820423359</v>
      </c>
      <c r="AC20" s="29">
        <f t="shared" si="7"/>
        <v>4.0468472225929572E-2</v>
      </c>
      <c r="AD20" s="23"/>
      <c r="AG20" s="23" t="s">
        <v>159</v>
      </c>
      <c r="AH20" s="21">
        <v>7.05</v>
      </c>
      <c r="AI20" s="27">
        <f t="shared" si="17"/>
        <v>0.44410825578584195</v>
      </c>
      <c r="AJ20" s="28">
        <f t="shared" si="8"/>
        <v>7.5693811116138918E-3</v>
      </c>
      <c r="AK20" s="29">
        <f t="shared" si="9"/>
        <v>7.5693811116138918E-3</v>
      </c>
      <c r="AL20" s="29"/>
      <c r="AM20" s="14" t="s">
        <v>16</v>
      </c>
      <c r="AN20" s="53">
        <f t="shared" si="18"/>
        <v>7.05</v>
      </c>
      <c r="AO20" s="53">
        <f t="shared" si="10"/>
        <v>-1.1749999999999998</v>
      </c>
      <c r="AP20" s="45">
        <f t="shared" si="11"/>
        <v>1.6968306188883862</v>
      </c>
      <c r="AQ20" s="48">
        <f t="shared" si="12"/>
        <v>1.7119693811116141</v>
      </c>
    </row>
    <row r="21" spans="1:43" x14ac:dyDescent="0.25">
      <c r="A21" s="14" t="s">
        <v>17</v>
      </c>
      <c r="B21" s="24" t="s">
        <v>53</v>
      </c>
      <c r="C21" s="38">
        <v>1.5216000000000001</v>
      </c>
      <c r="D21" s="39">
        <v>-9.4000000000000004E-3</v>
      </c>
      <c r="E21" s="40">
        <v>1.5310000000000001</v>
      </c>
      <c r="F21" s="40" t="s">
        <v>172</v>
      </c>
      <c r="G21" s="15">
        <f t="shared" si="0"/>
        <v>8.2550000000000008</v>
      </c>
      <c r="H21" s="25">
        <f>IVOL!U175</f>
        <v>0.69199999999999995</v>
      </c>
      <c r="I21" s="44">
        <f t="shared" si="13"/>
        <v>79.614468091703046</v>
      </c>
      <c r="J21" s="44">
        <f t="shared" si="19"/>
        <v>175.26314333684797</v>
      </c>
      <c r="K21" s="44">
        <f t="shared" si="20"/>
        <v>364.83932644387573</v>
      </c>
      <c r="L21" s="45">
        <f t="shared" si="1"/>
        <v>1.5230385531908299</v>
      </c>
      <c r="M21" s="48">
        <f t="shared" si="2"/>
        <v>1.5389614468091704</v>
      </c>
      <c r="N21" s="45">
        <f>E21-Main!AA21</f>
        <v>1.5134736856663153</v>
      </c>
      <c r="O21" s="48">
        <f>E21+Main!AA21</f>
        <v>1.5485263143336849</v>
      </c>
      <c r="P21" s="45">
        <f>E21-Main!AC21</f>
        <v>1.4945160673556126</v>
      </c>
      <c r="Q21" s="48">
        <f>E21+Main!AC21</f>
        <v>1.5674839326443877</v>
      </c>
      <c r="R21" s="51">
        <f t="shared" si="3"/>
        <v>-1.1806899204768553</v>
      </c>
      <c r="U21" s="23" t="s">
        <v>82</v>
      </c>
      <c r="V21" s="26">
        <v>8.2550000000000008</v>
      </c>
      <c r="W21" s="27">
        <f t="shared" si="14"/>
        <v>0.52001612078186177</v>
      </c>
      <c r="X21" s="28">
        <f t="shared" si="4"/>
        <v>7.9614468091703042E-3</v>
      </c>
      <c r="Y21" s="29">
        <f t="shared" si="5"/>
        <v>7.9614468091703042E-3</v>
      </c>
      <c r="Z21" s="29">
        <f t="shared" si="15"/>
        <v>1.1447625299598168</v>
      </c>
      <c r="AA21" s="29">
        <f t="shared" si="6"/>
        <v>1.7526314333684796E-2</v>
      </c>
      <c r="AB21" s="29">
        <f t="shared" si="16"/>
        <v>2.3830132360801808</v>
      </c>
      <c r="AC21" s="29">
        <f t="shared" si="7"/>
        <v>3.6483932644387568E-2</v>
      </c>
      <c r="AD21" s="23"/>
      <c r="AG21" s="23" t="s">
        <v>160</v>
      </c>
      <c r="AH21" s="21">
        <v>4.34</v>
      </c>
      <c r="AI21" s="27">
        <f t="shared" si="17"/>
        <v>0.27339430214334098</v>
      </c>
      <c r="AJ21" s="28">
        <f t="shared" si="8"/>
        <v>4.1856667658145509E-3</v>
      </c>
      <c r="AK21" s="29">
        <f t="shared" si="9"/>
        <v>4.1856667658145509E-3</v>
      </c>
      <c r="AL21" s="29"/>
      <c r="AM21" s="14" t="s">
        <v>17</v>
      </c>
      <c r="AN21" s="53">
        <f t="shared" si="18"/>
        <v>4.34</v>
      </c>
      <c r="AO21" s="53">
        <f t="shared" si="10"/>
        <v>-3.9150000000000009</v>
      </c>
      <c r="AP21" s="45">
        <f t="shared" si="11"/>
        <v>1.5268143332341857</v>
      </c>
      <c r="AQ21" s="48">
        <f t="shared" si="12"/>
        <v>1.5351856667658146</v>
      </c>
    </row>
    <row r="22" spans="1:43" x14ac:dyDescent="0.25">
      <c r="A22" s="14" t="s">
        <v>18</v>
      </c>
      <c r="B22" s="24" t="s">
        <v>54</v>
      </c>
      <c r="C22" s="38">
        <v>1.1331</v>
      </c>
      <c r="D22" s="39">
        <v>-2E-3</v>
      </c>
      <c r="E22" s="40">
        <v>1.1351</v>
      </c>
      <c r="F22" s="40" t="s">
        <v>172</v>
      </c>
      <c r="G22" s="15">
        <f t="shared" si="0"/>
        <v>8.9600000000000009</v>
      </c>
      <c r="H22" s="25">
        <f>IVOL!V175</f>
        <v>0.72299999999999998</v>
      </c>
      <c r="I22" s="44">
        <f t="shared" si="13"/>
        <v>64.068102681374228</v>
      </c>
      <c r="J22" s="44">
        <f t="shared" si="19"/>
        <v>141.03940317269769</v>
      </c>
      <c r="K22" s="44">
        <f t="shared" si="20"/>
        <v>293.59693016960063</v>
      </c>
      <c r="L22" s="45">
        <f t="shared" si="1"/>
        <v>1.1286931897318626</v>
      </c>
      <c r="M22" s="48">
        <f t="shared" si="2"/>
        <v>1.1415068102681374</v>
      </c>
      <c r="N22" s="45">
        <f>E22-Main!AA22</f>
        <v>1.1209960596827302</v>
      </c>
      <c r="O22" s="48">
        <f>E22+Main!AA22</f>
        <v>1.1492039403172698</v>
      </c>
      <c r="P22" s="45">
        <f>E22-Main!AC22</f>
        <v>1.1057403069830398</v>
      </c>
      <c r="Q22" s="48">
        <f>E22+Main!AC22</f>
        <v>1.1644596930169602</v>
      </c>
      <c r="R22" s="51">
        <f t="shared" si="3"/>
        <v>-0.31216782084939698</v>
      </c>
      <c r="U22" s="23" t="s">
        <v>83</v>
      </c>
      <c r="V22" s="26">
        <v>8.9600000000000009</v>
      </c>
      <c r="W22" s="27">
        <f t="shared" si="14"/>
        <v>0.56442694636044599</v>
      </c>
      <c r="X22" s="28">
        <f t="shared" si="4"/>
        <v>6.4068102681374226E-3</v>
      </c>
      <c r="Y22" s="29">
        <f t="shared" si="5"/>
        <v>6.4068102681374226E-3</v>
      </c>
      <c r="Z22" s="29">
        <f t="shared" si="15"/>
        <v>1.2425284395445133</v>
      </c>
      <c r="AA22" s="29">
        <f t="shared" si="6"/>
        <v>1.410394031726977E-2</v>
      </c>
      <c r="AB22" s="29">
        <f t="shared" si="16"/>
        <v>2.5865292059695237</v>
      </c>
      <c r="AC22" s="29">
        <f t="shared" si="7"/>
        <v>2.9359693016960065E-2</v>
      </c>
      <c r="AD22" s="23"/>
      <c r="AG22" s="23" t="s">
        <v>161</v>
      </c>
      <c r="AH22" s="21">
        <v>4.5949999999999998</v>
      </c>
      <c r="AI22" s="27">
        <f t="shared" si="17"/>
        <v>0.28945779224623314</v>
      </c>
      <c r="AJ22" s="28">
        <f t="shared" si="8"/>
        <v>3.2856353997869924E-3</v>
      </c>
      <c r="AK22" s="29">
        <f t="shared" si="9"/>
        <v>3.2856353997869924E-3</v>
      </c>
      <c r="AL22" s="29"/>
      <c r="AM22" s="14" t="s">
        <v>18</v>
      </c>
      <c r="AN22" s="53">
        <f t="shared" si="18"/>
        <v>4.5949999999999998</v>
      </c>
      <c r="AO22" s="53">
        <f t="shared" si="10"/>
        <v>-4.3650000000000011</v>
      </c>
      <c r="AP22" s="45">
        <f t="shared" si="11"/>
        <v>1.131814364600213</v>
      </c>
      <c r="AQ22" s="48">
        <f t="shared" si="12"/>
        <v>1.138385635399787</v>
      </c>
    </row>
    <row r="23" spans="1:43" x14ac:dyDescent="0.25">
      <c r="A23" s="14" t="s">
        <v>19</v>
      </c>
      <c r="B23" s="24" t="s">
        <v>55</v>
      </c>
      <c r="C23" s="41">
        <v>162.30000000000001</v>
      </c>
      <c r="D23" s="39">
        <v>0.76</v>
      </c>
      <c r="E23" s="40">
        <v>161.54</v>
      </c>
      <c r="F23" s="40" t="s">
        <v>172</v>
      </c>
      <c r="G23" s="15">
        <f t="shared" si="0"/>
        <v>11.55</v>
      </c>
      <c r="H23" s="25">
        <f>IVOL!W175</f>
        <v>0.33800000000000002</v>
      </c>
      <c r="I23" s="44">
        <f>X23*100</f>
        <v>117.53353336707784</v>
      </c>
      <c r="J23" s="44">
        <f>(E23*Z23%)*100</f>
        <v>258.73810375362046</v>
      </c>
      <c r="K23" s="44">
        <f>(E23*AB23%)*100</f>
        <v>538.60631335025232</v>
      </c>
      <c r="L23" s="46">
        <f t="shared" si="1"/>
        <v>160.36466466632922</v>
      </c>
      <c r="M23" s="49">
        <f t="shared" si="2"/>
        <v>162.71533533367077</v>
      </c>
      <c r="N23" s="46">
        <f>E23-Main!AA23</f>
        <v>158.95261896246379</v>
      </c>
      <c r="O23" s="49">
        <f>E23+Main!AA23</f>
        <v>164.1273810375362</v>
      </c>
      <c r="P23" s="46">
        <f>E23-Main!AC23</f>
        <v>156.15393686649747</v>
      </c>
      <c r="Q23" s="49">
        <f>E23+Main!AC23</f>
        <v>166.92606313350251</v>
      </c>
      <c r="R23" s="51">
        <f t="shared" si="3"/>
        <v>0.64662397039182573</v>
      </c>
      <c r="U23" s="23" t="s">
        <v>84</v>
      </c>
      <c r="V23" s="26">
        <v>11.55</v>
      </c>
      <c r="W23" s="27">
        <f t="shared" si="14"/>
        <v>0.72758161054276238</v>
      </c>
      <c r="X23" s="28">
        <f t="shared" si="4"/>
        <v>1.1753353336707784</v>
      </c>
      <c r="Y23" s="29">
        <f t="shared" si="5"/>
        <v>1.1753353336707784</v>
      </c>
      <c r="Z23" s="29">
        <f t="shared" si="15"/>
        <v>1.6016968166003493</v>
      </c>
      <c r="AA23" s="29">
        <f t="shared" si="6"/>
        <v>2.5873810375362041</v>
      </c>
      <c r="AB23" s="29">
        <f t="shared" si="16"/>
        <v>3.3341978045700893</v>
      </c>
      <c r="AC23" s="29">
        <f t="shared" si="7"/>
        <v>5.386063133502522</v>
      </c>
      <c r="AD23" s="23"/>
      <c r="AG23" s="23" t="s">
        <v>162</v>
      </c>
      <c r="AH23" s="21">
        <v>5.41</v>
      </c>
      <c r="AI23" s="27">
        <f t="shared" si="17"/>
        <v>0.34079796649665323</v>
      </c>
      <c r="AJ23" s="28">
        <f t="shared" si="8"/>
        <v>0.55052503507869355</v>
      </c>
      <c r="AK23" s="29">
        <f t="shared" si="9"/>
        <v>0.55052503507869355</v>
      </c>
      <c r="AL23" s="29"/>
      <c r="AM23" s="14" t="s">
        <v>19</v>
      </c>
      <c r="AN23" s="53">
        <f t="shared" si="18"/>
        <v>5.41</v>
      </c>
      <c r="AO23" s="53">
        <f t="shared" si="10"/>
        <v>-6.1400000000000006</v>
      </c>
      <c r="AP23" s="46">
        <f t="shared" si="11"/>
        <v>160.9894749649213</v>
      </c>
      <c r="AQ23" s="49">
        <f t="shared" si="12"/>
        <v>162.09052503507868</v>
      </c>
    </row>
    <row r="24" spans="1:43" x14ac:dyDescent="0.25">
      <c r="A24" s="14" t="s">
        <v>20</v>
      </c>
      <c r="B24" s="24" t="s">
        <v>56</v>
      </c>
      <c r="C24" s="38">
        <v>1.9015000000000002</v>
      </c>
      <c r="D24" s="39">
        <v>-6.7000000000000002E-3</v>
      </c>
      <c r="E24" s="40">
        <v>1.9082000000000001</v>
      </c>
      <c r="F24" s="40" t="s">
        <v>172</v>
      </c>
      <c r="G24" s="15">
        <f t="shared" si="0"/>
        <v>7.6550000000000002</v>
      </c>
      <c r="H24" s="25">
        <f>IVOL!X175</f>
        <v>0.49199999999999999</v>
      </c>
      <c r="I24" s="44">
        <f t="shared" si="13"/>
        <v>92.017158093632801</v>
      </c>
      <c r="J24" s="44">
        <f>(E24*Z24%)*10000</f>
        <v>202.56640225037748</v>
      </c>
      <c r="K24" s="44">
        <f>(E24*AB24%)*10000</f>
        <v>421.67559219879075</v>
      </c>
      <c r="L24" s="45">
        <f t="shared" si="1"/>
        <v>1.8989982841906368</v>
      </c>
      <c r="M24" s="48">
        <f t="shared" si="2"/>
        <v>1.9174017158093635</v>
      </c>
      <c r="N24" s="45">
        <f>E24-Main!AA24</f>
        <v>1.8879433597749624</v>
      </c>
      <c r="O24" s="48">
        <f>E24+Main!AA24</f>
        <v>1.9284566402250378</v>
      </c>
      <c r="P24" s="45">
        <f>E24-Main!AC24</f>
        <v>1.866032440780121</v>
      </c>
      <c r="Q24" s="48">
        <f>E24+Main!AC24</f>
        <v>1.9503675592198793</v>
      </c>
      <c r="R24" s="51">
        <f t="shared" si="3"/>
        <v>-0.72812507349796229</v>
      </c>
      <c r="U24" s="23" t="s">
        <v>85</v>
      </c>
      <c r="V24" s="26">
        <v>7.6550000000000002</v>
      </c>
      <c r="W24" s="27">
        <f t="shared" si="14"/>
        <v>0.48221967348093908</v>
      </c>
      <c r="X24" s="28">
        <f t="shared" si="4"/>
        <v>9.2017158093632805E-3</v>
      </c>
      <c r="Y24" s="29">
        <f t="shared" si="5"/>
        <v>9.2017158093632805E-3</v>
      </c>
      <c r="Z24" s="29">
        <f t="shared" si="15"/>
        <v>1.0615575005260323</v>
      </c>
      <c r="AA24" s="29">
        <f t="shared" si="6"/>
        <v>2.0256640225037748E-2</v>
      </c>
      <c r="AB24" s="29">
        <f t="shared" si="16"/>
        <v>2.2098081553232927</v>
      </c>
      <c r="AC24" s="29">
        <f t="shared" si="7"/>
        <v>4.2167559219879074E-2</v>
      </c>
      <c r="AD24" s="23"/>
      <c r="AG24" s="23" t="s">
        <v>163</v>
      </c>
      <c r="AH24" s="21">
        <v>2.7050000000000001</v>
      </c>
      <c r="AI24" s="27">
        <f t="shared" si="17"/>
        <v>0.17039898324832661</v>
      </c>
      <c r="AJ24" s="28">
        <f t="shared" si="8"/>
        <v>3.2515533983445686E-3</v>
      </c>
      <c r="AK24" s="29">
        <f t="shared" si="9"/>
        <v>3.2515533983445686E-3</v>
      </c>
      <c r="AL24" s="29"/>
      <c r="AM24" s="14" t="s">
        <v>20</v>
      </c>
      <c r="AN24" s="53">
        <f t="shared" si="18"/>
        <v>2.7050000000000001</v>
      </c>
      <c r="AO24" s="53">
        <f t="shared" si="10"/>
        <v>-4.95</v>
      </c>
      <c r="AP24" s="45">
        <f t="shared" si="11"/>
        <v>1.9049484466016555</v>
      </c>
      <c r="AQ24" s="48">
        <f t="shared" si="12"/>
        <v>1.9114515533983447</v>
      </c>
    </row>
    <row r="25" spans="1:43" x14ac:dyDescent="0.25">
      <c r="A25" s="14" t="s">
        <v>29</v>
      </c>
      <c r="B25" s="24" t="s">
        <v>5</v>
      </c>
      <c r="C25" s="38">
        <v>1.1698</v>
      </c>
      <c r="D25" s="39">
        <v>-4.8999999999999998E-3</v>
      </c>
      <c r="E25" s="40">
        <v>1.1747000000000001</v>
      </c>
      <c r="F25" s="40" t="s">
        <v>172</v>
      </c>
      <c r="G25" s="15">
        <f t="shared" si="0"/>
        <v>10.972</v>
      </c>
      <c r="H25" s="25">
        <f>IVOL!Y175</f>
        <v>0.84599999999999997</v>
      </c>
      <c r="I25" s="44">
        <f t="shared" si="13"/>
        <v>81.19186124371501</v>
      </c>
      <c r="J25" s="44">
        <f>(E25*Z25%)*10000</f>
        <v>178.73561371473457</v>
      </c>
      <c r="K25" s="44">
        <f>(E25*AB25%)*10000</f>
        <v>372.06784996367549</v>
      </c>
      <c r="L25" s="45">
        <f t="shared" si="1"/>
        <v>1.1665808138756286</v>
      </c>
      <c r="M25" s="48">
        <f t="shared" si="2"/>
        <v>1.1828191861243715</v>
      </c>
      <c r="N25" s="45">
        <f>E25-Main!AA25</f>
        <v>1.1568264386285265</v>
      </c>
      <c r="O25" s="48">
        <f>E25+Main!AA25</f>
        <v>1.1925735613714736</v>
      </c>
      <c r="P25" s="45">
        <f>E25-Main!AC25</f>
        <v>1.1374932150036325</v>
      </c>
      <c r="Q25" s="48">
        <f>E25+Main!AC25</f>
        <v>1.2119067849963676</v>
      </c>
      <c r="R25" s="51">
        <f t="shared" si="3"/>
        <v>-0.60350876614240745</v>
      </c>
      <c r="U25" s="23" t="s">
        <v>86</v>
      </c>
      <c r="V25" s="26">
        <v>10.972</v>
      </c>
      <c r="W25" s="27">
        <f t="shared" si="14"/>
        <v>0.69117103297620675</v>
      </c>
      <c r="X25" s="28">
        <f t="shared" si="4"/>
        <v>8.1191861243715014E-3</v>
      </c>
      <c r="Y25" s="29">
        <f t="shared" si="5"/>
        <v>8.1191861243715014E-3</v>
      </c>
      <c r="Z25" s="29">
        <f t="shared" si="15"/>
        <v>1.5215426382458035</v>
      </c>
      <c r="AA25" s="29">
        <f t="shared" si="6"/>
        <v>1.7873561371473456E-2</v>
      </c>
      <c r="AB25" s="29">
        <f t="shared" si="16"/>
        <v>3.1673435767742868</v>
      </c>
      <c r="AC25" s="29">
        <f t="shared" si="7"/>
        <v>3.7206784996367551E-2</v>
      </c>
      <c r="AD25" s="23"/>
      <c r="AG25" s="23" t="s">
        <v>164</v>
      </c>
      <c r="AH25" s="21">
        <v>6.9630000000000001</v>
      </c>
      <c r="AI25" s="27">
        <f t="shared" si="17"/>
        <v>0.43862777092720817</v>
      </c>
      <c r="AJ25" s="28">
        <f t="shared" si="8"/>
        <v>5.1525604250819155E-3</v>
      </c>
      <c r="AK25" s="29">
        <f t="shared" si="9"/>
        <v>5.1525604250819155E-3</v>
      </c>
      <c r="AL25" s="29"/>
      <c r="AM25" s="14" t="s">
        <v>29</v>
      </c>
      <c r="AN25" s="53">
        <f t="shared" si="18"/>
        <v>6.9630000000000001</v>
      </c>
      <c r="AO25" s="53">
        <f t="shared" si="10"/>
        <v>-4.0089999999999995</v>
      </c>
      <c r="AP25" s="45">
        <f t="shared" si="11"/>
        <v>1.1695474395749181</v>
      </c>
      <c r="AQ25" s="48">
        <f t="shared" si="12"/>
        <v>1.179852560425082</v>
      </c>
    </row>
    <row r="26" spans="1:43" x14ac:dyDescent="0.25">
      <c r="A26" s="14" t="s">
        <v>28</v>
      </c>
      <c r="B26" s="24" t="s">
        <v>57</v>
      </c>
      <c r="C26" s="41">
        <v>143.18</v>
      </c>
      <c r="D26" s="39">
        <v>0.92</v>
      </c>
      <c r="E26" s="40">
        <v>142.26</v>
      </c>
      <c r="F26" s="40" t="s">
        <v>172</v>
      </c>
      <c r="G26" s="15">
        <f t="shared" si="0"/>
        <v>9.64</v>
      </c>
      <c r="H26" s="25">
        <f>IVOL!Z175</f>
        <v>0.33800000000000002</v>
      </c>
      <c r="I26" s="44">
        <f>X26*100</f>
        <v>86.389222994670206</v>
      </c>
      <c r="J26" s="44">
        <f>(E26*Z26%)*100</f>
        <v>190.17707629515263</v>
      </c>
      <c r="K26" s="44">
        <f>(E26*AB26%)*100</f>
        <v>395.88515360149592</v>
      </c>
      <c r="L26" s="46">
        <f t="shared" si="1"/>
        <v>141.39610777005328</v>
      </c>
      <c r="M26" s="49">
        <f t="shared" si="2"/>
        <v>143.1238922299467</v>
      </c>
      <c r="N26" s="46">
        <f>E26-Main!AA26</f>
        <v>140.35822923704848</v>
      </c>
      <c r="O26" s="49">
        <f>E26+Main!AA26</f>
        <v>144.16177076295151</v>
      </c>
      <c r="P26" s="46">
        <f>E26-Main!AC26</f>
        <v>138.30114846398504</v>
      </c>
      <c r="Q26" s="49">
        <f>E26+Main!AC26</f>
        <v>146.21885153601494</v>
      </c>
      <c r="R26" s="51">
        <f t="shared" si="3"/>
        <v>1.0649476498437305</v>
      </c>
      <c r="U26" s="23" t="s">
        <v>87</v>
      </c>
      <c r="V26" s="26">
        <v>9.64</v>
      </c>
      <c r="W26" s="27">
        <f t="shared" si="14"/>
        <v>0.6072629199681584</v>
      </c>
      <c r="X26" s="28">
        <f t="shared" si="4"/>
        <v>0.86389222994670212</v>
      </c>
      <c r="Y26" s="29">
        <f t="shared" si="5"/>
        <v>0.86389222994670212</v>
      </c>
      <c r="Z26" s="29">
        <f t="shared" si="15"/>
        <v>1.3368274729028022</v>
      </c>
      <c r="AA26" s="29">
        <f t="shared" si="6"/>
        <v>1.9017707629515264</v>
      </c>
      <c r="AB26" s="29">
        <f t="shared" si="16"/>
        <v>2.7828282974939964</v>
      </c>
      <c r="AC26" s="29">
        <f t="shared" si="7"/>
        <v>3.9588515360149588</v>
      </c>
      <c r="AD26" s="23"/>
      <c r="AG26" s="23" t="s">
        <v>165</v>
      </c>
      <c r="AH26" s="21">
        <v>3.97</v>
      </c>
      <c r="AI26" s="27">
        <f t="shared" si="17"/>
        <v>0.25008649297443869</v>
      </c>
      <c r="AJ26" s="28">
        <f t="shared" si="8"/>
        <v>0.35577304490543643</v>
      </c>
      <c r="AK26" s="29">
        <f t="shared" si="9"/>
        <v>0.35577304490543643</v>
      </c>
      <c r="AL26" s="29"/>
      <c r="AM26" s="14" t="s">
        <v>28</v>
      </c>
      <c r="AN26" s="53">
        <f t="shared" si="18"/>
        <v>3.97</v>
      </c>
      <c r="AO26" s="53">
        <f t="shared" si="10"/>
        <v>-5.67</v>
      </c>
      <c r="AP26" s="46">
        <f t="shared" si="11"/>
        <v>141.90422695509454</v>
      </c>
      <c r="AQ26" s="49">
        <f t="shared" si="12"/>
        <v>142.61577304490544</v>
      </c>
    </row>
    <row r="27" spans="1:43" x14ac:dyDescent="0.25">
      <c r="A27" s="14" t="s">
        <v>32</v>
      </c>
      <c r="B27" s="24" t="s">
        <v>6</v>
      </c>
      <c r="C27" s="38">
        <v>0.96860000000000002</v>
      </c>
      <c r="D27" s="39">
        <v>2.3E-3</v>
      </c>
      <c r="E27" s="40">
        <v>0.96630000000000005</v>
      </c>
      <c r="F27" s="40" t="s">
        <v>172</v>
      </c>
      <c r="G27" s="15">
        <f t="shared" si="0"/>
        <v>9.0400000000000009</v>
      </c>
      <c r="H27" s="25">
        <f>IVOL!AA175</f>
        <v>0.21599999999999997</v>
      </c>
      <c r="I27" s="44">
        <f t="shared" si="13"/>
        <v>55.027545253834994</v>
      </c>
      <c r="J27" s="44">
        <f>(E27*Z27%)*10000</f>
        <v>121.13753671241122</v>
      </c>
      <c r="K27" s="44">
        <f>(E27*AB27%)*10000</f>
        <v>252.16789143330681</v>
      </c>
      <c r="L27" s="45">
        <f t="shared" si="1"/>
        <v>0.96079724547461653</v>
      </c>
      <c r="M27" s="48">
        <f t="shared" si="2"/>
        <v>0.97180275452538356</v>
      </c>
      <c r="N27" s="45">
        <f>E27-Main!AA27</f>
        <v>0.95418624632875892</v>
      </c>
      <c r="O27" s="48">
        <f>E27+Main!AA27</f>
        <v>0.97841375367124117</v>
      </c>
      <c r="P27" s="45">
        <f>E27-Main!AC27</f>
        <v>0.94108321085666935</v>
      </c>
      <c r="Q27" s="48">
        <f>E27+Main!AC27</f>
        <v>0.99151678914333075</v>
      </c>
      <c r="R27" s="51">
        <f t="shared" si="3"/>
        <v>0.41797248803129333</v>
      </c>
      <c r="U27" s="23" t="s">
        <v>88</v>
      </c>
      <c r="V27" s="26">
        <v>9.0400000000000009</v>
      </c>
      <c r="W27" s="27">
        <f t="shared" si="14"/>
        <v>0.56946647266723571</v>
      </c>
      <c r="X27" s="28">
        <f t="shared" si="4"/>
        <v>5.5027545253834992E-3</v>
      </c>
      <c r="Y27" s="29">
        <f t="shared" si="5"/>
        <v>5.5027545253834992E-3</v>
      </c>
      <c r="Z27" s="29">
        <f t="shared" si="15"/>
        <v>1.253622443469018</v>
      </c>
      <c r="AA27" s="29">
        <f t="shared" si="6"/>
        <v>1.211375367124112E-2</v>
      </c>
      <c r="AB27" s="29">
        <f t="shared" si="16"/>
        <v>2.6096232167371087</v>
      </c>
      <c r="AC27" s="29">
        <f t="shared" si="7"/>
        <v>2.5216789143330681E-2</v>
      </c>
      <c r="AD27" s="23"/>
      <c r="AG27" s="23" t="s">
        <v>166</v>
      </c>
      <c r="AH27" s="21">
        <v>4.524</v>
      </c>
      <c r="AI27" s="27">
        <f t="shared" si="17"/>
        <v>0.28498521264895732</v>
      </c>
      <c r="AJ27" s="28">
        <f t="shared" si="8"/>
        <v>2.7538121098268746E-3</v>
      </c>
      <c r="AK27" s="29">
        <f t="shared" si="9"/>
        <v>2.7538121098268746E-3</v>
      </c>
      <c r="AL27" s="29"/>
      <c r="AM27" s="14" t="s">
        <v>32</v>
      </c>
      <c r="AN27" s="53">
        <f t="shared" si="18"/>
        <v>4.524</v>
      </c>
      <c r="AO27" s="53">
        <f t="shared" si="10"/>
        <v>-4.5160000000000009</v>
      </c>
      <c r="AP27" s="45">
        <f t="shared" si="11"/>
        <v>0.96354618789017321</v>
      </c>
      <c r="AQ27" s="48">
        <f t="shared" si="12"/>
        <v>0.96905381210982688</v>
      </c>
    </row>
    <row r="28" spans="1:43" x14ac:dyDescent="0.25">
      <c r="A28" s="14" t="s">
        <v>33</v>
      </c>
      <c r="B28" s="24" t="s">
        <v>7</v>
      </c>
      <c r="C28" s="41">
        <v>138.74</v>
      </c>
      <c r="D28" s="39">
        <v>1.22</v>
      </c>
      <c r="E28" s="40">
        <v>137.52000000000001</v>
      </c>
      <c r="F28" s="40" t="s">
        <v>172</v>
      </c>
      <c r="G28" s="15">
        <f t="shared" si="0"/>
        <v>11.525</v>
      </c>
      <c r="H28" s="25">
        <f>IVOL!AB175</f>
        <v>0.41600000000000004</v>
      </c>
      <c r="I28" s="44">
        <f>X28*100</f>
        <v>99.840449438806402</v>
      </c>
      <c r="J28" s="44">
        <f>(E28*Z28%)*100</f>
        <v>219.78858140022447</v>
      </c>
      <c r="K28" s="44">
        <f>(E28*AB28%)*100</f>
        <v>457.5264169717417</v>
      </c>
      <c r="L28" s="46">
        <f t="shared" si="1"/>
        <v>136.52159550561194</v>
      </c>
      <c r="M28" s="49">
        <f t="shared" si="2"/>
        <v>138.51840449438808</v>
      </c>
      <c r="N28" s="46">
        <f>E28-Main!AA28</f>
        <v>135.32211418599778</v>
      </c>
      <c r="O28" s="49">
        <f>E28+Main!AA28</f>
        <v>139.71788581400224</v>
      </c>
      <c r="P28" s="46">
        <f>E28-Main!AC28</f>
        <v>132.94473583028258</v>
      </c>
      <c r="Q28" s="49">
        <f>E28+Main!AC28</f>
        <v>142.09526416971744</v>
      </c>
      <c r="R28" s="51">
        <f t="shared" si="3"/>
        <v>1.2219496274881605</v>
      </c>
      <c r="U28" s="23" t="s">
        <v>89</v>
      </c>
      <c r="V28" s="26">
        <v>11.525</v>
      </c>
      <c r="W28" s="27">
        <f t="shared" si="14"/>
        <v>0.72600675857189056</v>
      </c>
      <c r="X28" s="28">
        <f t="shared" si="4"/>
        <v>0.998404494388064</v>
      </c>
      <c r="Y28" s="29">
        <f t="shared" si="5"/>
        <v>0.998404494388064</v>
      </c>
      <c r="Z28" s="29">
        <f t="shared" si="15"/>
        <v>1.5982299403739415</v>
      </c>
      <c r="AA28" s="29">
        <f t="shared" si="6"/>
        <v>2.1978858140022446</v>
      </c>
      <c r="AB28" s="29">
        <f t="shared" si="16"/>
        <v>3.3269809262052186</v>
      </c>
      <c r="AC28" s="29">
        <f t="shared" si="7"/>
        <v>4.5752641697174177</v>
      </c>
      <c r="AD28" s="23"/>
      <c r="AG28" s="23" t="s">
        <v>167</v>
      </c>
      <c r="AH28" s="21">
        <v>6.665</v>
      </c>
      <c r="AI28" s="27">
        <f t="shared" si="17"/>
        <v>0.41985553543441656</v>
      </c>
      <c r="AJ28" s="28">
        <f t="shared" si="8"/>
        <v>0.5773853323294097</v>
      </c>
      <c r="AK28" s="29">
        <f t="shared" si="9"/>
        <v>0.5773853323294097</v>
      </c>
      <c r="AL28" s="29"/>
      <c r="AM28" s="14" t="s">
        <v>33</v>
      </c>
      <c r="AN28" s="53">
        <f t="shared" si="18"/>
        <v>6.665</v>
      </c>
      <c r="AO28" s="53">
        <f t="shared" si="10"/>
        <v>-4.8600000000000003</v>
      </c>
      <c r="AP28" s="46">
        <f t="shared" si="11"/>
        <v>136.9426146676706</v>
      </c>
      <c r="AQ28" s="49">
        <f t="shared" si="12"/>
        <v>138.09738533232942</v>
      </c>
    </row>
    <row r="29" spans="1:43" x14ac:dyDescent="0.25">
      <c r="A29" s="14" t="s">
        <v>34</v>
      </c>
      <c r="B29" s="24" t="s">
        <v>8</v>
      </c>
      <c r="C29" s="38">
        <v>1.3007</v>
      </c>
      <c r="D29" s="39">
        <v>-2.6000000000000003E-3</v>
      </c>
      <c r="E29" s="40">
        <v>1.3033000000000001</v>
      </c>
      <c r="F29" s="40" t="s">
        <v>172</v>
      </c>
      <c r="G29" s="15">
        <f t="shared" si="0"/>
        <v>7.3</v>
      </c>
      <c r="H29" s="25">
        <f>IVOL!AC175</f>
        <v>0.43100000000000005</v>
      </c>
      <c r="I29" s="44">
        <f t="shared" si="13"/>
        <v>59.93313355020598</v>
      </c>
      <c r="J29" s="44">
        <f>(E29*Z29%)*10000</f>
        <v>131.93668974761226</v>
      </c>
      <c r="K29" s="44">
        <f>(E29*AB29%)*10000</f>
        <v>274.64812112971634</v>
      </c>
      <c r="L29" s="45">
        <f t="shared" si="1"/>
        <v>1.2973066866449796</v>
      </c>
      <c r="M29" s="48">
        <f t="shared" si="2"/>
        <v>1.3092933133550206</v>
      </c>
      <c r="N29" s="45">
        <f>E29-Main!AA29</f>
        <v>1.290106331025239</v>
      </c>
      <c r="O29" s="48">
        <f>E29+Main!AA29</f>
        <v>1.3164936689747613</v>
      </c>
      <c r="P29" s="45">
        <f>E29-Main!AC29</f>
        <v>1.2758351878870284</v>
      </c>
      <c r="Q29" s="48">
        <f>E29+Main!AC29</f>
        <v>1.3307648121129718</v>
      </c>
      <c r="R29" s="51">
        <f t="shared" si="3"/>
        <v>-0.43381679648403176</v>
      </c>
      <c r="U29" s="23" t="s">
        <v>90</v>
      </c>
      <c r="V29" s="26">
        <v>7.3</v>
      </c>
      <c r="W29" s="27">
        <f t="shared" si="14"/>
        <v>0.45985677549455978</v>
      </c>
      <c r="X29" s="28">
        <f t="shared" si="4"/>
        <v>5.9933133550205981E-3</v>
      </c>
      <c r="Y29" s="29">
        <f t="shared" si="5"/>
        <v>5.9933133550205981E-3</v>
      </c>
      <c r="Z29" s="29">
        <f t="shared" si="15"/>
        <v>1.0123278581110431</v>
      </c>
      <c r="AA29" s="29">
        <f t="shared" si="6"/>
        <v>1.3193668974761225E-2</v>
      </c>
      <c r="AB29" s="29">
        <f t="shared" si="16"/>
        <v>2.1073284825421341</v>
      </c>
      <c r="AC29" s="29">
        <f t="shared" si="7"/>
        <v>2.7464812112971637E-2</v>
      </c>
      <c r="AD29" s="23"/>
      <c r="AG29" s="23" t="s">
        <v>168</v>
      </c>
      <c r="AH29" s="21">
        <v>2.99</v>
      </c>
      <c r="AI29" s="27">
        <f t="shared" si="17"/>
        <v>0.18835229571626491</v>
      </c>
      <c r="AJ29" s="28">
        <f t="shared" si="8"/>
        <v>2.454795470070081E-3</v>
      </c>
      <c r="AK29" s="29">
        <f t="shared" si="9"/>
        <v>2.454795470070081E-3</v>
      </c>
      <c r="AL29" s="29"/>
      <c r="AM29" s="14" t="s">
        <v>34</v>
      </c>
      <c r="AN29" s="53">
        <f t="shared" si="18"/>
        <v>2.99</v>
      </c>
      <c r="AO29" s="53">
        <f t="shared" si="10"/>
        <v>-4.3099999999999996</v>
      </c>
      <c r="AP29" s="45">
        <f t="shared" si="11"/>
        <v>1.3008452045299301</v>
      </c>
      <c r="AQ29" s="48">
        <f t="shared" si="12"/>
        <v>1.3057547954700701</v>
      </c>
    </row>
    <row r="30" spans="1:43" x14ac:dyDescent="0.25">
      <c r="A30" s="14" t="s">
        <v>36</v>
      </c>
      <c r="B30" s="24" t="s">
        <v>35</v>
      </c>
      <c r="C30" s="42">
        <v>1736.0600000000002</v>
      </c>
      <c r="D30" s="39">
        <v>-0.8</v>
      </c>
      <c r="E30" s="42">
        <v>1736.8600000000001</v>
      </c>
      <c r="F30" s="42">
        <v>0</v>
      </c>
      <c r="G30" s="15">
        <f t="shared" si="0"/>
        <v>13.475</v>
      </c>
      <c r="H30" s="25">
        <f>IVOL!AD175</f>
        <v>0.246</v>
      </c>
      <c r="I30" s="44">
        <f t="shared" ref="I30:I36" si="21">X30</f>
        <v>14.743252954351862</v>
      </c>
      <c r="J30" s="44">
        <f>E30*Z30%</f>
        <v>32.455769883605633</v>
      </c>
      <c r="K30" s="44">
        <f>E30*AB30%</f>
        <v>67.562072653198726</v>
      </c>
      <c r="L30" s="47">
        <f t="shared" si="1"/>
        <v>1722.1167470456483</v>
      </c>
      <c r="M30" s="50">
        <f t="shared" si="2"/>
        <v>1751.603252954352</v>
      </c>
      <c r="N30" s="47">
        <f>E30-Main!AA30</f>
        <v>1704.4042301163945</v>
      </c>
      <c r="O30" s="50">
        <f>E30+Main!AA30</f>
        <v>1769.3157698836058</v>
      </c>
      <c r="P30" s="47">
        <f>E30-Main!AC30</f>
        <v>1669.2979273468013</v>
      </c>
      <c r="Q30" s="50">
        <f>E30+Main!AC30</f>
        <v>1804.4220726531989</v>
      </c>
      <c r="R30" s="51">
        <f t="shared" si="3"/>
        <v>-5.4262109079791572E-2</v>
      </c>
      <c r="U30" s="23" t="s">
        <v>91</v>
      </c>
      <c r="V30" s="26">
        <v>13.475</v>
      </c>
      <c r="W30" s="27">
        <f t="shared" si="14"/>
        <v>0.84884521229988941</v>
      </c>
      <c r="X30" s="28">
        <f t="shared" si="4"/>
        <v>14.743252954351862</v>
      </c>
      <c r="Y30" s="30">
        <f t="shared" si="5"/>
        <v>14.743252954351862</v>
      </c>
      <c r="Z30" s="30">
        <f t="shared" si="15"/>
        <v>1.8686462860337407</v>
      </c>
      <c r="AA30" s="30">
        <f t="shared" si="6"/>
        <v>32.455769883605633</v>
      </c>
      <c r="AB30" s="30">
        <f t="shared" si="16"/>
        <v>3.8898974386651037</v>
      </c>
      <c r="AC30" s="29">
        <f t="shared" si="7"/>
        <v>67.562072653198726</v>
      </c>
      <c r="AD30" s="31"/>
      <c r="AG30" s="23"/>
      <c r="AH30" s="23"/>
      <c r="AI30" s="27"/>
      <c r="AJ30" s="28"/>
      <c r="AK30" s="30"/>
      <c r="AL30" s="30"/>
      <c r="AM30" s="30"/>
      <c r="AN30" s="30"/>
      <c r="AO30" s="30"/>
    </row>
    <row r="31" spans="1:43" x14ac:dyDescent="0.25">
      <c r="A31" s="14" t="s">
        <v>122</v>
      </c>
      <c r="B31" s="24" t="s">
        <v>123</v>
      </c>
      <c r="C31" s="42">
        <v>108.804</v>
      </c>
      <c r="D31" s="39">
        <v>1E-3</v>
      </c>
      <c r="E31" s="42">
        <v>108.803</v>
      </c>
      <c r="F31" s="42" t="s">
        <v>172</v>
      </c>
      <c r="G31" s="15">
        <f>I50</f>
        <v>10.610944999999999</v>
      </c>
      <c r="H31" s="25">
        <f>IVOL!AJ175</f>
        <v>0.83</v>
      </c>
      <c r="I31" s="44">
        <f t="shared" si="21"/>
        <v>0</v>
      </c>
      <c r="J31" s="44">
        <f>E31*Z31%</f>
        <v>0</v>
      </c>
      <c r="K31" s="44">
        <f>E31*AB31%</f>
        <v>0</v>
      </c>
      <c r="L31" s="47">
        <f t="shared" si="1"/>
        <v>108.803</v>
      </c>
      <c r="M31" s="50">
        <f t="shared" si="2"/>
        <v>108.803</v>
      </c>
      <c r="N31" s="47">
        <f>E31-Main!AA31</f>
        <v>108.803</v>
      </c>
      <c r="O31" s="50">
        <f>E31+Main!AA31</f>
        <v>108.803</v>
      </c>
      <c r="P31" s="47">
        <f>E31-Main!AC31</f>
        <v>108.803</v>
      </c>
      <c r="Q31" s="50">
        <f>E31+Main!AC31</f>
        <v>108.803</v>
      </c>
      <c r="R31" s="51">
        <f>(D31/Z39)</f>
        <v>1.375008353805545E-3</v>
      </c>
      <c r="U31" s="23"/>
      <c r="V31" s="26"/>
      <c r="W31" s="27">
        <f t="shared" ref="W31:W36" si="22">V31/(SQRT(252))</f>
        <v>0</v>
      </c>
      <c r="X31" s="28">
        <f t="shared" si="4"/>
        <v>0</v>
      </c>
      <c r="Y31" s="30">
        <f t="shared" si="5"/>
        <v>0</v>
      </c>
      <c r="Z31" s="30">
        <f t="shared" si="15"/>
        <v>0</v>
      </c>
      <c r="AA31" s="30">
        <f t="shared" si="6"/>
        <v>0</v>
      </c>
      <c r="AB31" s="30">
        <f t="shared" si="16"/>
        <v>0</v>
      </c>
      <c r="AC31" s="29">
        <f t="shared" si="7"/>
        <v>0</v>
      </c>
      <c r="AD31" s="31"/>
      <c r="AG31" s="21" t="s">
        <v>122</v>
      </c>
      <c r="AH31" s="35">
        <f>I61</f>
        <v>6.1985230000000007</v>
      </c>
      <c r="AI31" s="27">
        <f>AH31/(SQRT(252))</f>
        <v>0.39047024652176238</v>
      </c>
      <c r="AJ31" s="28">
        <f>(E31*AI31%)</f>
        <v>0.42484334232307314</v>
      </c>
      <c r="AK31" s="29">
        <f>AJ31*$Y$1</f>
        <v>0.42484334232307314</v>
      </c>
      <c r="AL31" s="29"/>
      <c r="AM31" s="14" t="s">
        <v>122</v>
      </c>
      <c r="AN31" s="53">
        <f>AH31</f>
        <v>6.1985230000000007</v>
      </c>
      <c r="AO31" s="53">
        <f>AN31-G31</f>
        <v>-4.4124219999999985</v>
      </c>
      <c r="AP31" s="47">
        <f>E31-AK31</f>
        <v>108.37815665767693</v>
      </c>
      <c r="AQ31" s="50">
        <f>E31+AK31</f>
        <v>109.22784334232307</v>
      </c>
    </row>
    <row r="32" spans="1:43" x14ac:dyDescent="0.25">
      <c r="A32" s="14" t="s">
        <v>106</v>
      </c>
      <c r="B32" s="24" t="s">
        <v>131</v>
      </c>
      <c r="C32" s="42">
        <v>4048.5</v>
      </c>
      <c r="D32" s="43">
        <v>-11</v>
      </c>
      <c r="E32" s="42">
        <v>4059.5</v>
      </c>
      <c r="F32" s="42">
        <v>0</v>
      </c>
      <c r="G32" s="15">
        <v>27.7</v>
      </c>
      <c r="H32" s="25">
        <f>IVOL!AE175</f>
        <v>0.66100000000000003</v>
      </c>
      <c r="I32" s="44">
        <f t="shared" si="21"/>
        <v>65.363172750508809</v>
      </c>
      <c r="J32" s="44">
        <f>(C32*Z32%)</f>
        <v>143.50046926830001</v>
      </c>
      <c r="K32" s="44">
        <f>(C32*AB32%)</f>
        <v>298.72004778325476</v>
      </c>
      <c r="L32" s="47">
        <f>C32-X32</f>
        <v>3983.136827249491</v>
      </c>
      <c r="M32" s="50">
        <f>C32+X32</f>
        <v>4113.863172750509</v>
      </c>
      <c r="N32" s="47">
        <f>E32-Main!AA32</f>
        <v>3915.6096319637732</v>
      </c>
      <c r="O32" s="50">
        <f>E32+Main!AA32</f>
        <v>4203.3903680362264</v>
      </c>
      <c r="P32" s="47">
        <f>E32-Main!AC32</f>
        <v>3759.9683132083182</v>
      </c>
      <c r="Q32" s="50">
        <f>E32+Main!AC32</f>
        <v>4359.0316867916818</v>
      </c>
      <c r="R32" s="51">
        <f>(D32/Y32)</f>
        <v>-0.16829048433721222</v>
      </c>
      <c r="U32" s="23" t="str">
        <f>AA44</f>
        <v>.VIX</v>
      </c>
      <c r="V32" s="23">
        <f>AB44</f>
        <v>25.560000000000002</v>
      </c>
      <c r="W32" s="27">
        <f t="shared" si="22"/>
        <v>1.6101286550193081</v>
      </c>
      <c r="X32" s="27">
        <f t="shared" si="4"/>
        <v>65.363172750508809</v>
      </c>
      <c r="Y32" s="30">
        <f t="shared" si="5"/>
        <v>65.363172750508809</v>
      </c>
      <c r="Z32" s="30">
        <f>V32/(SQRT(52))</f>
        <v>3.5445342538792146</v>
      </c>
      <c r="AA32" s="30">
        <f t="shared" si="6"/>
        <v>143.8903680362267</v>
      </c>
      <c r="AB32" s="30">
        <f>V32/(SQRT(12))</f>
        <v>7.3785364402434181</v>
      </c>
      <c r="AC32" s="52">
        <f t="shared" si="7"/>
        <v>299.53168679168158</v>
      </c>
      <c r="AD32" s="33"/>
      <c r="AI32" s="27"/>
      <c r="AJ32" s="28"/>
      <c r="AK32" s="30"/>
      <c r="AL32" s="30"/>
      <c r="AM32" s="30"/>
      <c r="AN32" s="30"/>
      <c r="AO32" s="30"/>
    </row>
    <row r="33" spans="1:45" x14ac:dyDescent="0.25">
      <c r="A33" s="14" t="s">
        <v>107</v>
      </c>
      <c r="B33" s="24" t="s">
        <v>132</v>
      </c>
      <c r="C33" s="42">
        <v>12553.75</v>
      </c>
      <c r="D33" s="43">
        <v>-66.75</v>
      </c>
      <c r="E33" s="42">
        <v>12620.5</v>
      </c>
      <c r="F33" s="42">
        <v>0</v>
      </c>
      <c r="G33" s="15">
        <f>V33</f>
        <v>31.720000000000002</v>
      </c>
      <c r="H33" s="25">
        <f>IFERROR(IVOL!AF175,"NA")</f>
        <v>0.56899999999999995</v>
      </c>
      <c r="I33" s="44">
        <f t="shared" si="21"/>
        <v>252.17932005793807</v>
      </c>
      <c r="J33" s="44">
        <f>(E33*Z33%)</f>
        <v>555.14709043831795</v>
      </c>
      <c r="K33" s="44">
        <f>(E33*AB33%)</f>
        <v>1155.630822867997</v>
      </c>
      <c r="L33" s="47">
        <f>E33-X33</f>
        <v>12368.320679942062</v>
      </c>
      <c r="M33" s="50">
        <f>E33+X33</f>
        <v>12872.679320057938</v>
      </c>
      <c r="N33" s="47">
        <f>E33-Main!AA33</f>
        <v>12065.352909561681</v>
      </c>
      <c r="O33" s="50">
        <f>E33+Main!AA33</f>
        <v>13175.647090438319</v>
      </c>
      <c r="P33" s="47">
        <f>E33-Main!AC33</f>
        <v>11464.869177132003</v>
      </c>
      <c r="Q33" s="50">
        <f>E33+Main!AC33</f>
        <v>13776.130822867997</v>
      </c>
      <c r="R33" s="51">
        <f>(D33/Y33)</f>
        <v>-0.26469260042680826</v>
      </c>
      <c r="U33" s="23" t="str">
        <f t="shared" ref="U33:V36" si="23">AA45</f>
        <v>.VXN</v>
      </c>
      <c r="V33" s="23">
        <f t="shared" si="23"/>
        <v>31.720000000000002</v>
      </c>
      <c r="W33" s="27">
        <f t="shared" si="22"/>
        <v>1.9981721806421147</v>
      </c>
      <c r="X33" s="27">
        <f t="shared" si="4"/>
        <v>252.17932005793807</v>
      </c>
      <c r="Y33" s="30">
        <f t="shared" si="5"/>
        <v>252.17932005793807</v>
      </c>
      <c r="Z33" s="30">
        <f>V33/(SQRT(52))</f>
        <v>4.3987725560660671</v>
      </c>
      <c r="AA33" s="30">
        <f t="shared" si="6"/>
        <v>555.14709043831795</v>
      </c>
      <c r="AB33" s="30">
        <f>V33/(SQRT(12))</f>
        <v>9.1567752693474667</v>
      </c>
      <c r="AC33" s="52">
        <f t="shared" si="7"/>
        <v>1155.630822867997</v>
      </c>
      <c r="AD33" s="33"/>
      <c r="AI33" s="27"/>
      <c r="AJ33" s="28"/>
      <c r="AK33" s="30"/>
      <c r="AL33" s="30"/>
      <c r="AM33" s="30"/>
      <c r="AN33" s="30"/>
      <c r="AO33" s="30"/>
    </row>
    <row r="34" spans="1:45" x14ac:dyDescent="0.25">
      <c r="A34" s="14" t="s">
        <v>108</v>
      </c>
      <c r="B34" s="24" t="s">
        <v>103</v>
      </c>
      <c r="C34" s="42">
        <v>25.97</v>
      </c>
      <c r="D34" s="43">
        <v>0.41000000000000003</v>
      </c>
      <c r="E34" s="42">
        <v>25.560000000000002</v>
      </c>
      <c r="F34" s="42" t="s">
        <v>172</v>
      </c>
      <c r="G34" s="15">
        <f>V34</f>
        <v>91.66</v>
      </c>
      <c r="H34" s="25">
        <f>IVOL!AG175</f>
        <v>0.67600000000000005</v>
      </c>
      <c r="I34" s="44">
        <f t="shared" si="21"/>
        <v>1.4758439251906976</v>
      </c>
      <c r="J34" s="44">
        <f>(E34*Z34%)</f>
        <v>3.248920097105688</v>
      </c>
      <c r="K34" s="44">
        <f>(E34*AB34%)</f>
        <v>6.7631665011271167</v>
      </c>
      <c r="L34" s="47">
        <f>C34-X34</f>
        <v>24.4941560748093</v>
      </c>
      <c r="M34" s="50">
        <f>C34+X34</f>
        <v>27.445843925190697</v>
      </c>
      <c r="N34" s="47">
        <f>E34-Main!AA34</f>
        <v>22.311079902894313</v>
      </c>
      <c r="O34" s="50">
        <f>E34+Main!AA34</f>
        <v>28.808920097105691</v>
      </c>
      <c r="P34" s="47">
        <f>E34-Main!AC34</f>
        <v>18.796833498872886</v>
      </c>
      <c r="Q34" s="50">
        <f>E34+Main!AC34</f>
        <v>32.323166501127119</v>
      </c>
      <c r="R34" s="51">
        <f>(D34/Y34)</f>
        <v>0.27780715358978281</v>
      </c>
      <c r="U34" s="23" t="str">
        <f t="shared" si="23"/>
        <v>.VVIX</v>
      </c>
      <c r="V34" s="23">
        <f t="shared" si="23"/>
        <v>91.66</v>
      </c>
      <c r="W34" s="27">
        <f t="shared" si="22"/>
        <v>5.774037266004294</v>
      </c>
      <c r="X34" s="27">
        <f t="shared" si="4"/>
        <v>1.4758439251906976</v>
      </c>
      <c r="Y34" s="30">
        <f t="shared" si="5"/>
        <v>1.4758439251906976</v>
      </c>
      <c r="Z34" s="30">
        <f>V34/(SQRT(52))</f>
        <v>12.710954996501126</v>
      </c>
      <c r="AA34" s="30">
        <f t="shared" si="6"/>
        <v>3.2489200971056884</v>
      </c>
      <c r="AB34" s="30">
        <f>V34/(SQRT(12))</f>
        <v>26.45996283696055</v>
      </c>
      <c r="AC34" s="52">
        <f t="shared" si="7"/>
        <v>6.7631665011271176</v>
      </c>
      <c r="AD34" s="33"/>
      <c r="AI34" s="27"/>
      <c r="AJ34" s="28"/>
      <c r="AK34" s="30"/>
      <c r="AL34" s="30"/>
      <c r="AM34" s="30"/>
      <c r="AN34" s="30"/>
      <c r="AO34" s="30"/>
    </row>
    <row r="35" spans="1:45" x14ac:dyDescent="0.25">
      <c r="A35" s="14" t="s">
        <v>111</v>
      </c>
      <c r="B35" s="24" t="s">
        <v>112</v>
      </c>
      <c r="C35" s="42">
        <v>97.02</v>
      </c>
      <c r="D35" s="43">
        <v>3.96</v>
      </c>
      <c r="E35" s="42">
        <v>93.06</v>
      </c>
      <c r="F35" s="42" t="s">
        <v>172</v>
      </c>
      <c r="G35" s="15">
        <f>V35</f>
        <v>47.08</v>
      </c>
      <c r="H35" s="25">
        <f>IFERROR(IVOL!AH176,"NA")</f>
        <v>0.35299999999999998</v>
      </c>
      <c r="I35" s="44">
        <f t="shared" si="21"/>
        <v>2.7599374020764622</v>
      </c>
      <c r="J35" s="44">
        <f>(E35*Z35%)</f>
        <v>6.0757211106867226</v>
      </c>
      <c r="K35" s="44">
        <f>(E35*AB35%)</f>
        <v>12.647622058355161</v>
      </c>
      <c r="L35" s="47">
        <f>C35-X35</f>
        <v>94.260062597923536</v>
      </c>
      <c r="M35" s="50">
        <f>C35+X35</f>
        <v>99.779937402076456</v>
      </c>
      <c r="N35" s="47">
        <f>E35-Main!AA35</f>
        <v>86.984278889313273</v>
      </c>
      <c r="O35" s="50">
        <f>E35+Main!AA35</f>
        <v>99.135721110686731</v>
      </c>
      <c r="P35" s="47">
        <f>E35-Main!AC35</f>
        <v>80.412377941644849</v>
      </c>
      <c r="Q35" s="50">
        <f>E35+Main!AC35</f>
        <v>105.70762205835516</v>
      </c>
      <c r="R35" s="51">
        <f>(D35/Y35)</f>
        <v>1.4348151508873572</v>
      </c>
      <c r="U35" s="23" t="str">
        <f t="shared" si="23"/>
        <v>.OVX</v>
      </c>
      <c r="V35" s="23">
        <f t="shared" si="23"/>
        <v>47.08</v>
      </c>
      <c r="W35" s="27">
        <f t="shared" si="22"/>
        <v>2.965761231545736</v>
      </c>
      <c r="X35" s="27">
        <f t="shared" si="4"/>
        <v>2.7599374020764622</v>
      </c>
      <c r="Y35" s="30">
        <f t="shared" si="5"/>
        <v>2.7599374020764622</v>
      </c>
      <c r="Z35" s="30">
        <f>V35/(SQRT(52))</f>
        <v>6.5288213095709464</v>
      </c>
      <c r="AA35" s="30">
        <f t="shared" si="6"/>
        <v>6.0757211106867226</v>
      </c>
      <c r="AB35" s="30">
        <f>V35/(SQRT(12))</f>
        <v>13.590825336723791</v>
      </c>
      <c r="AC35" s="52">
        <f t="shared" si="7"/>
        <v>12.647622058355159</v>
      </c>
      <c r="AD35" s="33"/>
      <c r="AI35" s="27"/>
      <c r="AJ35" s="28"/>
      <c r="AK35" s="30"/>
      <c r="AL35" s="30"/>
      <c r="AM35" s="30"/>
      <c r="AN35" s="30"/>
      <c r="AO35" s="30"/>
    </row>
    <row r="36" spans="1:45" x14ac:dyDescent="0.25">
      <c r="A36" s="14" t="s">
        <v>115</v>
      </c>
      <c r="B36" s="24" t="s">
        <v>124</v>
      </c>
      <c r="C36" s="42">
        <v>96.90625</v>
      </c>
      <c r="D36" s="43">
        <v>-0.65625</v>
      </c>
      <c r="E36" s="42">
        <v>97.5625</v>
      </c>
      <c r="F36" s="42">
        <v>3.1136000000000004</v>
      </c>
      <c r="G36" s="15">
        <f>V36</f>
        <v>122.95</v>
      </c>
      <c r="H36" s="25">
        <f>IFERROR(IVOL!AI175,"NA")</f>
        <v>0.55300000000000005</v>
      </c>
      <c r="I36" s="44">
        <f t="shared" si="21"/>
        <v>0.24115211836618353</v>
      </c>
      <c r="J36" s="44">
        <f>(E36*Z36%)</f>
        <v>16.634501160237079</v>
      </c>
      <c r="K36" s="44">
        <f>(E36*AB36%)</f>
        <v>34.627475483345464</v>
      </c>
      <c r="L36" s="47">
        <f>F36-X36</f>
        <v>2.8724478816338168</v>
      </c>
      <c r="M36" s="50">
        <f>F36+X36</f>
        <v>3.3547521183661839</v>
      </c>
      <c r="N36" s="47">
        <f>E36-Main!AA36</f>
        <v>97.031628171044062</v>
      </c>
      <c r="O36" s="50">
        <f>E36+Main!AA36</f>
        <v>98.093371828955938</v>
      </c>
      <c r="P36" s="47">
        <f>E36-Main!AC36</f>
        <v>96.457402163588014</v>
      </c>
      <c r="Q36" s="50">
        <f>E36+Main!AC36</f>
        <v>98.667597836411986</v>
      </c>
      <c r="R36" s="51">
        <f>(D39/Y36)</f>
        <v>-0.10947446855893678</v>
      </c>
      <c r="U36" s="23" t="str">
        <f t="shared" si="23"/>
        <v>.MOVE</v>
      </c>
      <c r="V36" s="23">
        <f t="shared" si="23"/>
        <v>122.95</v>
      </c>
      <c r="W36" s="27">
        <f t="shared" si="22"/>
        <v>7.7451219927474142</v>
      </c>
      <c r="X36" s="27">
        <f>(F36*W36%)</f>
        <v>0.24115211836618353</v>
      </c>
      <c r="Y36" s="30">
        <f t="shared" si="5"/>
        <v>0.24115211836618353</v>
      </c>
      <c r="Z36" s="30">
        <f>V36/(SQRT(52))</f>
        <v>17.050097281472983</v>
      </c>
      <c r="AA36" s="30">
        <f>(Z36*F36%)</f>
        <v>0.53087182895594287</v>
      </c>
      <c r="AB36" s="30">
        <f>V36/(SQRT(12))</f>
        <v>35.492607798432246</v>
      </c>
      <c r="AC36" s="29">
        <f>(AB36*F36%)</f>
        <v>1.1050978364119866</v>
      </c>
      <c r="AD36" s="33"/>
      <c r="AI36" s="27"/>
      <c r="AJ36" s="28"/>
      <c r="AK36" s="30"/>
      <c r="AL36" s="30"/>
      <c r="AM36" s="30"/>
      <c r="AN36" s="30"/>
      <c r="AO36" s="30"/>
    </row>
    <row r="37" spans="1:45" x14ac:dyDescent="0.25">
      <c r="B37" s="23"/>
      <c r="D37" s="35"/>
      <c r="X37" s="34"/>
      <c r="AA37" s="23"/>
    </row>
    <row r="38" spans="1:45" x14ac:dyDescent="0.25">
      <c r="B38" s="23"/>
      <c r="F38" s="35"/>
      <c r="O38" s="54" t="str">
        <f>IVOL!A1</f>
        <v>Updated at 13:12:45</v>
      </c>
      <c r="P38" s="55"/>
      <c r="Q38" s="56"/>
      <c r="X38" s="34"/>
      <c r="AA38" s="23"/>
    </row>
    <row r="39" spans="1:45" hidden="1" x14ac:dyDescent="0.25">
      <c r="B39" s="23"/>
      <c r="D39" s="35">
        <f>F36-Price!AI3</f>
        <v>-2.6399999999999757E-2</v>
      </c>
      <c r="K39" s="27"/>
      <c r="W39" s="27">
        <f>I50</f>
        <v>10.610944999999999</v>
      </c>
      <c r="X39" s="27">
        <f>W39/(SQRT(252))</f>
        <v>0.66842670584248232</v>
      </c>
      <c r="Y39" s="28">
        <f>(E31*X39%)</f>
        <v>0.72726830875779602</v>
      </c>
      <c r="Z39" s="52">
        <f>(Y39*$Y$1)</f>
        <v>0.72726830875779602</v>
      </c>
      <c r="AA39" s="30">
        <f>W39/(SQRT(52))</f>
        <v>1.4714733184087785</v>
      </c>
      <c r="AB39" s="30">
        <f>(AA39*E31%)</f>
        <v>1.6010071146283034</v>
      </c>
      <c r="AC39" s="30">
        <f t="shared" ref="AC39" si="24">W39/(SQRT(12))</f>
        <v>3.0631159760531568</v>
      </c>
      <c r="AD39" s="29">
        <f>(AC39*E31%)</f>
        <v>3.3327620754251162</v>
      </c>
    </row>
    <row r="40" spans="1:45" hidden="1" x14ac:dyDescent="0.25">
      <c r="B40" s="23"/>
      <c r="AA40" s="23"/>
    </row>
    <row r="41" spans="1:45" hidden="1" x14ac:dyDescent="0.25">
      <c r="B41" s="23"/>
      <c r="AA41" s="23"/>
    </row>
    <row r="42" spans="1:45" hidden="1" x14ac:dyDescent="0.25">
      <c r="B42" s="23"/>
      <c r="C42" s="36"/>
      <c r="I42" s="20">
        <v>100</v>
      </c>
      <c r="K42" s="27">
        <f>C36-E36</f>
        <v>-0.65625</v>
      </c>
      <c r="AA42" s="23"/>
    </row>
    <row r="43" spans="1:45" hidden="1" x14ac:dyDescent="0.25">
      <c r="A43" s="21" t="str">
        <f>A19</f>
        <v>EURUSD</v>
      </c>
      <c r="B43" s="21" t="str">
        <f>B19</f>
        <v>EUR=</v>
      </c>
      <c r="C43" s="36">
        <f>C19</f>
        <v>0.9991000000000001</v>
      </c>
      <c r="D43" s="21">
        <f>D19</f>
        <v>3.0000000000000001E-3</v>
      </c>
      <c r="E43" s="21">
        <f>E19</f>
        <v>0.9961000000000001</v>
      </c>
      <c r="F43" s="32">
        <f>G19</f>
        <v>10.852</v>
      </c>
      <c r="G43" s="32"/>
      <c r="H43" s="20">
        <v>57.6</v>
      </c>
      <c r="I43" s="27">
        <f>F43*H43/$I$42</f>
        <v>6.2507520000000003</v>
      </c>
      <c r="M43" s="33"/>
      <c r="N43" s="33"/>
      <c r="O43" s="33"/>
      <c r="AA43" s="23" t="str">
        <f>_xll.TR(".VIX;.VXN;.VVIX;.OVX;.MOVE;","CF_CLOSE","CH=Fd RH=IN")</f>
        <v>You cannot overwrite the locked cells in range AA43:AB49</v>
      </c>
      <c r="AB43" s="23" t="s">
        <v>181</v>
      </c>
    </row>
    <row r="44" spans="1:45" hidden="1" x14ac:dyDescent="0.25">
      <c r="A44" s="21" t="str">
        <f>A28</f>
        <v>USDJPY</v>
      </c>
      <c r="B44" s="21" t="str">
        <f>B28</f>
        <v>JPY=</v>
      </c>
      <c r="C44" s="21">
        <f>C28</f>
        <v>138.74</v>
      </c>
      <c r="D44" s="21">
        <f>D28</f>
        <v>1.22</v>
      </c>
      <c r="E44" s="21">
        <f>E28</f>
        <v>137.52000000000001</v>
      </c>
      <c r="F44" s="21">
        <f>G28</f>
        <v>11.525</v>
      </c>
      <c r="G44" s="32"/>
      <c r="H44" s="20">
        <v>13.6</v>
      </c>
      <c r="I44" s="27">
        <f t="shared" ref="I44:I49" si="25">F44*H44/$I$42</f>
        <v>1.5674000000000001</v>
      </c>
      <c r="N44" s="34"/>
      <c r="AA44" s="23" t="s">
        <v>103</v>
      </c>
      <c r="AB44" s="21">
        <v>25.560000000000002</v>
      </c>
      <c r="AC44" s="35">
        <f>I50</f>
        <v>10.610944999999999</v>
      </c>
      <c r="AD44" s="27">
        <f>AC44/(SQRT(252))</f>
        <v>0.66842670584248232</v>
      </c>
    </row>
    <row r="45" spans="1:45" hidden="1" x14ac:dyDescent="0.25">
      <c r="A45" s="21" t="str">
        <f>A25</f>
        <v>GBPUSD</v>
      </c>
      <c r="B45" s="21" t="str">
        <f>B25</f>
        <v>GBP=</v>
      </c>
      <c r="C45" s="21">
        <f>C25</f>
        <v>1.1698</v>
      </c>
      <c r="D45" s="21">
        <f>D25</f>
        <v>-4.8999999999999998E-3</v>
      </c>
      <c r="E45" s="21">
        <f>E25</f>
        <v>1.1747000000000001</v>
      </c>
      <c r="F45" s="21">
        <f>G25</f>
        <v>10.972</v>
      </c>
      <c r="G45" s="32"/>
      <c r="H45" s="20">
        <v>11.9</v>
      </c>
      <c r="I45" s="27">
        <f t="shared" si="25"/>
        <v>1.3056680000000001</v>
      </c>
      <c r="N45" s="34"/>
      <c r="X45" s="33"/>
      <c r="Y45" s="33"/>
      <c r="Z45" s="33"/>
      <c r="AA45" s="23" t="s">
        <v>104</v>
      </c>
      <c r="AB45" s="21">
        <v>31.720000000000002</v>
      </c>
    </row>
    <row r="46" spans="1:45" hidden="1" x14ac:dyDescent="0.25">
      <c r="A46" s="21" t="str">
        <f>A29</f>
        <v>USDCAD</v>
      </c>
      <c r="B46" s="21" t="str">
        <f>B29</f>
        <v>CAD=</v>
      </c>
      <c r="C46" s="21">
        <f>C29</f>
        <v>1.3007</v>
      </c>
      <c r="D46" s="21">
        <f>D29</f>
        <v>-2.6000000000000003E-3</v>
      </c>
      <c r="E46" s="21">
        <f>E29</f>
        <v>1.3033000000000001</v>
      </c>
      <c r="F46" s="21">
        <f>G29</f>
        <v>7.3</v>
      </c>
      <c r="G46" s="32"/>
      <c r="H46" s="20">
        <v>9.1</v>
      </c>
      <c r="I46" s="27">
        <f t="shared" si="25"/>
        <v>0.66429999999999989</v>
      </c>
      <c r="N46" s="34"/>
      <c r="S46" s="33"/>
      <c r="T46" s="33"/>
      <c r="U46" s="33"/>
      <c r="V46" s="33"/>
      <c r="W46" s="33"/>
      <c r="AA46" s="23" t="s">
        <v>105</v>
      </c>
      <c r="AB46" s="21">
        <v>91.66</v>
      </c>
    </row>
    <row r="47" spans="1:45" hidden="1" x14ac:dyDescent="0.25">
      <c r="A47" s="21" t="str">
        <f>A27</f>
        <v>USDCHF</v>
      </c>
      <c r="B47" s="21" t="str">
        <f>B27</f>
        <v>CHF=</v>
      </c>
      <c r="C47" s="21">
        <f>C27</f>
        <v>0.96860000000000002</v>
      </c>
      <c r="D47" s="21">
        <f>D27</f>
        <v>2.3E-3</v>
      </c>
      <c r="E47" s="21">
        <f>E27</f>
        <v>0.96630000000000005</v>
      </c>
      <c r="F47" s="21">
        <f>G27</f>
        <v>9.0400000000000009</v>
      </c>
      <c r="G47" s="32"/>
      <c r="H47" s="20">
        <v>3.6</v>
      </c>
      <c r="I47" s="27">
        <f t="shared" si="25"/>
        <v>0.32544000000000006</v>
      </c>
      <c r="N47" s="34"/>
      <c r="AA47" s="23" t="s">
        <v>113</v>
      </c>
      <c r="AB47" s="21">
        <v>47.08</v>
      </c>
    </row>
    <row r="48" spans="1:45" hidden="1" x14ac:dyDescent="0.25">
      <c r="A48" s="21" t="str">
        <f>A6</f>
        <v>AUDUSD</v>
      </c>
      <c r="B48" s="21" t="str">
        <f>B6</f>
        <v>AUD=</v>
      </c>
      <c r="C48" s="21">
        <f>C6</f>
        <v>0.68969999999999998</v>
      </c>
      <c r="D48" s="21">
        <f>D6</f>
        <v>6.9999999999999999E-4</v>
      </c>
      <c r="E48" s="21">
        <f>E6</f>
        <v>0.68900000000000006</v>
      </c>
      <c r="F48" s="21">
        <f>G6</f>
        <v>11.984999999999999</v>
      </c>
      <c r="G48" s="32"/>
      <c r="H48" s="20">
        <v>2.1</v>
      </c>
      <c r="I48" s="27">
        <f t="shared" si="25"/>
        <v>0.25168499999999999</v>
      </c>
      <c r="N48" s="34"/>
      <c r="AA48" s="23" t="s">
        <v>116</v>
      </c>
      <c r="AB48" s="21">
        <v>122.95</v>
      </c>
      <c r="AQ48" s="23"/>
      <c r="AR48" s="23"/>
      <c r="AS48" s="23"/>
    </row>
    <row r="49" spans="1:42" hidden="1" x14ac:dyDescent="0.25">
      <c r="A49" s="21" t="str">
        <f>A12</f>
        <v>NZDUSD</v>
      </c>
      <c r="B49" s="21" t="str">
        <f>B12</f>
        <v>NZD=</v>
      </c>
      <c r="C49" s="21">
        <f>C12</f>
        <v>0.61480000000000001</v>
      </c>
      <c r="D49" s="21">
        <f>D12</f>
        <v>1.5E-3</v>
      </c>
      <c r="E49" s="21">
        <f>E12</f>
        <v>0.61330000000000007</v>
      </c>
      <c r="F49" s="21">
        <f>G12</f>
        <v>11.700000000000001</v>
      </c>
      <c r="G49" s="32"/>
      <c r="H49" s="20">
        <v>2.1</v>
      </c>
      <c r="I49" s="27">
        <f t="shared" si="25"/>
        <v>0.24570000000000003</v>
      </c>
      <c r="N49" s="34"/>
      <c r="AA49" s="23"/>
      <c r="AP49" s="23"/>
    </row>
    <row r="50" spans="1:42" hidden="1" x14ac:dyDescent="0.25">
      <c r="B50" s="23"/>
      <c r="G50" s="27"/>
      <c r="H50" s="20">
        <f>SUM(H43:H49)</f>
        <v>99.999999999999986</v>
      </c>
      <c r="I50" s="27">
        <f>SUM(I43:I49)</f>
        <v>10.610944999999999</v>
      </c>
      <c r="N50" s="34"/>
      <c r="AA50" s="23"/>
    </row>
    <row r="51" spans="1:42" hidden="1" x14ac:dyDescent="0.25">
      <c r="B51" s="23"/>
      <c r="N51" s="34"/>
      <c r="AA51" s="23"/>
    </row>
    <row r="52" spans="1:42" hidden="1" x14ac:dyDescent="0.25">
      <c r="B52" s="23"/>
      <c r="N52" s="34"/>
      <c r="AA52" s="23"/>
    </row>
    <row r="53" spans="1:42" hidden="1" x14ac:dyDescent="0.25">
      <c r="B53" s="23"/>
      <c r="I53" s="20">
        <v>100</v>
      </c>
      <c r="N53" s="34"/>
      <c r="AA53" s="23"/>
    </row>
    <row r="54" spans="1:42" hidden="1" x14ac:dyDescent="0.25">
      <c r="A54" s="21" t="str">
        <f>A43</f>
        <v>EURUSD</v>
      </c>
      <c r="B54" s="23" t="str">
        <f>B43</f>
        <v>EUR=</v>
      </c>
      <c r="C54" s="36">
        <f>C43</f>
        <v>0.9991000000000001</v>
      </c>
      <c r="D54" s="21">
        <f>D43</f>
        <v>3.0000000000000001E-3</v>
      </c>
      <c r="E54" s="21">
        <f>E43</f>
        <v>0.9961000000000001</v>
      </c>
      <c r="F54" s="21">
        <f>AH19</f>
        <v>6.4420000000000002</v>
      </c>
      <c r="H54" s="20">
        <v>57.6</v>
      </c>
      <c r="I54" s="27">
        <f t="shared" ref="I54:I60" si="26">F54*H54/$I$42</f>
        <v>3.7105920000000001</v>
      </c>
      <c r="N54" s="34"/>
      <c r="AA54" s="23" t="s">
        <v>137</v>
      </c>
    </row>
    <row r="55" spans="1:42" hidden="1" x14ac:dyDescent="0.25">
      <c r="A55" s="21" t="str">
        <f t="shared" ref="A55:E59" si="27">A44</f>
        <v>USDJPY</v>
      </c>
      <c r="B55" s="23" t="str">
        <f t="shared" si="27"/>
        <v>JPY=</v>
      </c>
      <c r="C55" s="36">
        <f t="shared" si="27"/>
        <v>138.74</v>
      </c>
      <c r="D55" s="21">
        <f t="shared" si="27"/>
        <v>1.22</v>
      </c>
      <c r="E55" s="21">
        <f t="shared" si="27"/>
        <v>137.52000000000001</v>
      </c>
      <c r="F55" s="21">
        <f>AH28</f>
        <v>6.665</v>
      </c>
      <c r="H55" s="20">
        <v>13.6</v>
      </c>
      <c r="I55" s="27">
        <f t="shared" si="26"/>
        <v>0.90643999999999991</v>
      </c>
      <c r="N55" s="34"/>
      <c r="AA55" s="23"/>
    </row>
    <row r="56" spans="1:42" hidden="1" x14ac:dyDescent="0.25">
      <c r="A56" s="21" t="str">
        <f t="shared" si="27"/>
        <v>GBPUSD</v>
      </c>
      <c r="B56" s="23" t="str">
        <f t="shared" si="27"/>
        <v>GBP=</v>
      </c>
      <c r="C56" s="36">
        <f t="shared" si="27"/>
        <v>1.1698</v>
      </c>
      <c r="D56" s="21">
        <f t="shared" si="27"/>
        <v>-4.8999999999999998E-3</v>
      </c>
      <c r="E56" s="21">
        <f t="shared" si="27"/>
        <v>1.1747000000000001</v>
      </c>
      <c r="F56" s="32">
        <f>AH25</f>
        <v>6.9630000000000001</v>
      </c>
      <c r="G56" s="32"/>
      <c r="H56" s="20">
        <v>11.9</v>
      </c>
      <c r="I56" s="27">
        <f t="shared" si="26"/>
        <v>0.82859700000000003</v>
      </c>
      <c r="N56" s="34"/>
      <c r="AA56" s="23"/>
    </row>
    <row r="57" spans="1:42" hidden="1" x14ac:dyDescent="0.25">
      <c r="A57" s="21" t="str">
        <f t="shared" si="27"/>
        <v>USDCAD</v>
      </c>
      <c r="B57" s="23" t="str">
        <f t="shared" si="27"/>
        <v>CAD=</v>
      </c>
      <c r="C57" s="36">
        <f t="shared" si="27"/>
        <v>1.3007</v>
      </c>
      <c r="D57" s="21">
        <f t="shared" si="27"/>
        <v>-2.6000000000000003E-3</v>
      </c>
      <c r="E57" s="21">
        <f t="shared" si="27"/>
        <v>1.3033000000000001</v>
      </c>
      <c r="F57" s="21">
        <f>AH29</f>
        <v>2.99</v>
      </c>
      <c r="G57" s="32"/>
      <c r="H57" s="20">
        <v>9.1</v>
      </c>
      <c r="I57" s="27">
        <f t="shared" si="26"/>
        <v>0.27209</v>
      </c>
      <c r="N57" s="34"/>
      <c r="AA57" s="23"/>
    </row>
    <row r="58" spans="1:42" hidden="1" x14ac:dyDescent="0.25">
      <c r="A58" s="21" t="str">
        <f t="shared" si="27"/>
        <v>USDCHF</v>
      </c>
      <c r="B58" s="23" t="str">
        <f t="shared" si="27"/>
        <v>CHF=</v>
      </c>
      <c r="C58" s="36">
        <f t="shared" si="27"/>
        <v>0.96860000000000002</v>
      </c>
      <c r="D58" s="21">
        <f t="shared" si="27"/>
        <v>2.3E-3</v>
      </c>
      <c r="E58" s="21">
        <f t="shared" si="27"/>
        <v>0.96630000000000005</v>
      </c>
      <c r="F58" s="21">
        <f>AH27</f>
        <v>4.524</v>
      </c>
      <c r="G58" s="32"/>
      <c r="H58" s="20">
        <v>3.6</v>
      </c>
      <c r="I58" s="27">
        <f t="shared" si="26"/>
        <v>0.16286400000000001</v>
      </c>
      <c r="N58" s="34"/>
      <c r="AA58" s="23"/>
    </row>
    <row r="59" spans="1:42" hidden="1" x14ac:dyDescent="0.25">
      <c r="A59" s="21" t="str">
        <f t="shared" si="27"/>
        <v>AUDUSD</v>
      </c>
      <c r="B59" s="23" t="str">
        <f t="shared" si="27"/>
        <v>AUD=</v>
      </c>
      <c r="C59" s="36">
        <f t="shared" si="27"/>
        <v>0.68969999999999998</v>
      </c>
      <c r="D59" s="21">
        <f t="shared" si="27"/>
        <v>6.9999999999999999E-4</v>
      </c>
      <c r="E59" s="21">
        <f t="shared" si="27"/>
        <v>0.68900000000000006</v>
      </c>
      <c r="F59" s="21">
        <f>AH6</f>
        <v>8.7550000000000008</v>
      </c>
      <c r="G59" s="32"/>
      <c r="H59" s="20">
        <v>2.1</v>
      </c>
      <c r="I59" s="27">
        <f t="shared" si="26"/>
        <v>0.18385500000000005</v>
      </c>
      <c r="N59" s="34"/>
      <c r="AA59" s="23"/>
    </row>
    <row r="60" spans="1:42" hidden="1" x14ac:dyDescent="0.25">
      <c r="A60" s="21" t="str">
        <f>A49</f>
        <v>NZDUSD</v>
      </c>
      <c r="B60" s="23" t="str">
        <f>B49</f>
        <v>NZD=</v>
      </c>
      <c r="C60" s="36">
        <f>C49</f>
        <v>0.61480000000000001</v>
      </c>
      <c r="D60" s="21">
        <f>D49</f>
        <v>1.5E-3</v>
      </c>
      <c r="E60" s="21">
        <f>E49</f>
        <v>0.61330000000000007</v>
      </c>
      <c r="F60" s="21">
        <f>AH12</f>
        <v>6.3849999999999998</v>
      </c>
      <c r="G60" s="32"/>
      <c r="H60" s="20">
        <v>2.1</v>
      </c>
      <c r="I60" s="27">
        <f t="shared" si="26"/>
        <v>0.13408500000000001</v>
      </c>
      <c r="N60" s="34"/>
      <c r="AA60" s="23"/>
    </row>
    <row r="61" spans="1:42" hidden="1" x14ac:dyDescent="0.25">
      <c r="G61" s="32"/>
      <c r="H61" s="20">
        <f>SUM(H54:H60)</f>
        <v>99.999999999999986</v>
      </c>
      <c r="I61" s="27">
        <f>SUM(I54:I60)</f>
        <v>6.1985230000000007</v>
      </c>
      <c r="N61" s="34"/>
    </row>
    <row r="62" spans="1:42" hidden="1" x14ac:dyDescent="0.25">
      <c r="G62" s="32"/>
      <c r="I62" s="27"/>
      <c r="M62" s="33"/>
      <c r="N62" s="37"/>
    </row>
    <row r="63" spans="1:42" hidden="1" x14ac:dyDescent="0.25">
      <c r="B63" s="23"/>
      <c r="G63" s="27"/>
      <c r="I63" s="27"/>
      <c r="M63" s="34"/>
    </row>
    <row r="64" spans="1:42" x14ac:dyDescent="0.25">
      <c r="B64" s="23"/>
      <c r="M64" s="34"/>
    </row>
    <row r="65" spans="13:48" x14ac:dyDescent="0.25">
      <c r="M65" s="34"/>
    </row>
    <row r="66" spans="13:48" x14ac:dyDescent="0.25">
      <c r="M66" s="34"/>
    </row>
    <row r="67" spans="13:48" x14ac:dyDescent="0.25">
      <c r="M67" s="34"/>
    </row>
    <row r="68" spans="13:48" x14ac:dyDescent="0.25">
      <c r="M68" s="34"/>
    </row>
    <row r="69" spans="13:48" x14ac:dyDescent="0.25">
      <c r="M69" s="34"/>
    </row>
    <row r="70" spans="13:48" x14ac:dyDescent="0.25">
      <c r="M70" s="34"/>
    </row>
    <row r="71" spans="13:48" x14ac:dyDescent="0.25">
      <c r="M71" s="34"/>
    </row>
    <row r="72" spans="13:48" x14ac:dyDescent="0.25">
      <c r="M72" s="34"/>
    </row>
    <row r="73" spans="13:48" x14ac:dyDescent="0.25">
      <c r="M73" s="34"/>
    </row>
    <row r="74" spans="13:48" x14ac:dyDescent="0.25">
      <c r="M74" s="34"/>
      <c r="AQ74" s="35"/>
      <c r="AR74" s="35"/>
      <c r="AS74" s="35"/>
      <c r="AT74" s="35"/>
      <c r="AU74" s="35"/>
      <c r="AV74" s="35"/>
    </row>
    <row r="75" spans="13:48" x14ac:dyDescent="0.25">
      <c r="M75" s="34"/>
      <c r="AQ75" s="35"/>
      <c r="AR75" s="35"/>
      <c r="AS75" s="35"/>
      <c r="AT75" s="35"/>
      <c r="AU75" s="35"/>
      <c r="AV75" s="35"/>
    </row>
    <row r="76" spans="13:48" x14ac:dyDescent="0.25">
      <c r="M76" s="34"/>
      <c r="AQ76" s="35"/>
      <c r="AR76" s="35"/>
      <c r="AS76" s="35"/>
      <c r="AT76" s="35"/>
      <c r="AU76" s="35"/>
      <c r="AV76" s="35"/>
    </row>
    <row r="77" spans="13:48" x14ac:dyDescent="0.25">
      <c r="M77" s="34"/>
      <c r="AQ77" s="35"/>
      <c r="AR77" s="35"/>
      <c r="AS77" s="35"/>
      <c r="AT77" s="35"/>
      <c r="AU77" s="35"/>
      <c r="AV77" s="35"/>
    </row>
    <row r="78" spans="13:48" x14ac:dyDescent="0.25">
      <c r="M78" s="34"/>
      <c r="AQ78" s="35"/>
      <c r="AR78" s="35"/>
      <c r="AS78" s="35"/>
      <c r="AT78" s="35"/>
      <c r="AU78" s="35"/>
      <c r="AV78" s="35"/>
    </row>
    <row r="79" spans="13:48" x14ac:dyDescent="0.25">
      <c r="M79" s="34"/>
      <c r="AQ79" s="35"/>
      <c r="AR79" s="35"/>
      <c r="AS79" s="35"/>
      <c r="AT79" s="35"/>
      <c r="AU79" s="35"/>
      <c r="AV79" s="35"/>
    </row>
    <row r="80" spans="13:48" x14ac:dyDescent="0.25">
      <c r="M80" s="34"/>
      <c r="AQ80" s="35"/>
      <c r="AR80" s="35"/>
      <c r="AS80" s="35"/>
      <c r="AT80" s="35"/>
      <c r="AU80" s="35"/>
      <c r="AV80" s="35"/>
    </row>
    <row r="81" spans="13:48" x14ac:dyDescent="0.25">
      <c r="M81" s="34"/>
      <c r="AQ81" s="35"/>
      <c r="AR81" s="35"/>
      <c r="AS81" s="35"/>
      <c r="AT81" s="35"/>
      <c r="AU81" s="35"/>
      <c r="AV81" s="35"/>
    </row>
    <row r="82" spans="13:48" x14ac:dyDescent="0.25">
      <c r="M82" s="34"/>
      <c r="AQ82" s="35"/>
      <c r="AR82" s="35"/>
      <c r="AS82" s="35"/>
      <c r="AT82" s="35"/>
      <c r="AU82" s="35"/>
      <c r="AV82" s="35"/>
    </row>
    <row r="83" spans="13:48" x14ac:dyDescent="0.25">
      <c r="M83" s="34"/>
      <c r="AQ83" s="35"/>
      <c r="AR83" s="35"/>
      <c r="AS83" s="35"/>
      <c r="AT83" s="35"/>
      <c r="AU83" s="35"/>
      <c r="AV83" s="35"/>
    </row>
    <row r="84" spans="13:48" x14ac:dyDescent="0.25">
      <c r="M84" s="34"/>
      <c r="AQ84" s="35"/>
      <c r="AR84" s="35"/>
      <c r="AS84" s="35"/>
      <c r="AT84" s="35"/>
      <c r="AU84" s="35"/>
      <c r="AV84" s="35"/>
    </row>
    <row r="85" spans="13:48" x14ac:dyDescent="0.25">
      <c r="M85" s="34"/>
      <c r="AQ85" s="35"/>
      <c r="AR85" s="35"/>
      <c r="AS85" s="35"/>
      <c r="AT85" s="35"/>
      <c r="AU85" s="35"/>
      <c r="AV85" s="35"/>
    </row>
    <row r="86" spans="13:48" x14ac:dyDescent="0.25">
      <c r="M86" s="34"/>
      <c r="AQ86" s="35"/>
      <c r="AR86" s="35"/>
      <c r="AS86" s="35"/>
      <c r="AT86" s="35"/>
      <c r="AU86" s="35"/>
      <c r="AV86" s="35"/>
    </row>
    <row r="87" spans="13:48" x14ac:dyDescent="0.25">
      <c r="M87" s="34"/>
      <c r="AQ87" s="35"/>
      <c r="AR87" s="35"/>
      <c r="AS87" s="35"/>
      <c r="AT87" s="35"/>
      <c r="AU87" s="35"/>
      <c r="AV87" s="35"/>
    </row>
    <row r="88" spans="13:48" x14ac:dyDescent="0.25">
      <c r="AQ88" s="35"/>
      <c r="AR88" s="35"/>
      <c r="AS88" s="35"/>
      <c r="AT88" s="35"/>
      <c r="AU88" s="35"/>
      <c r="AV88" s="35"/>
    </row>
    <row r="89" spans="13:48" x14ac:dyDescent="0.25">
      <c r="AQ89" s="35"/>
      <c r="AR89" s="35"/>
      <c r="AS89" s="35"/>
      <c r="AT89" s="35"/>
      <c r="AU89" s="35"/>
      <c r="AV89" s="35"/>
    </row>
    <row r="90" spans="13:48" x14ac:dyDescent="0.25">
      <c r="AQ90" s="35"/>
      <c r="AR90" s="35"/>
      <c r="AS90" s="35"/>
      <c r="AT90" s="35"/>
      <c r="AU90" s="35"/>
      <c r="AV90" s="35"/>
    </row>
    <row r="91" spans="13:48" x14ac:dyDescent="0.25">
      <c r="AQ91" s="35"/>
      <c r="AR91" s="35"/>
      <c r="AS91" s="35"/>
      <c r="AT91" s="35"/>
      <c r="AU91" s="35"/>
      <c r="AV91" s="35"/>
    </row>
    <row r="92" spans="13:48" x14ac:dyDescent="0.25">
      <c r="AQ92" s="35"/>
      <c r="AR92" s="35"/>
      <c r="AS92" s="35"/>
      <c r="AT92" s="35"/>
      <c r="AU92" s="35"/>
      <c r="AV92" s="35"/>
    </row>
    <row r="93" spans="13:48" x14ac:dyDescent="0.25">
      <c r="AQ93" s="35"/>
      <c r="AR93" s="35"/>
      <c r="AS93" s="35"/>
      <c r="AT93" s="35"/>
      <c r="AU93" s="35"/>
      <c r="AV93" s="35"/>
    </row>
    <row r="94" spans="13:48" x14ac:dyDescent="0.25">
      <c r="AQ94" s="35"/>
      <c r="AR94" s="35"/>
      <c r="AS94" s="35"/>
      <c r="AT94" s="35"/>
      <c r="AU94" s="35"/>
      <c r="AV94" s="35"/>
    </row>
  </sheetData>
  <sheetProtection algorithmName="SHA-512" hashValue="vN6CWKCoRFnYl+LBUJws8npVAVeN66YTcSAXRgDzL+GWKNX4PZUpY59GMzZBBeA5WUETnrD2v//mz/s6xHAZIw==" saltValue="ilYEJtTppapnXJS3fU/5xA==" spinCount="100000" sheet="1" objects="1" scenarios="1" selectLockedCells="1" selectUnlockedCells="1"/>
  <protectedRanges>
    <protectedRange algorithmName="SHA-512" hashValue="LVvPVsuMpQH4JLP60g3Y3GoDSzSFWyPeSkfjOMCI/JcoPlbYouHTL10AjIhCHtq2X0EIl4njyvO01TPzKlZvIA==" saltValue="o6bOoKL18bt0qYaDDecIhA==" spinCount="100000" sqref="R1:R36" name="Range1"/>
  </protectedRanges>
  <mergeCells count="1">
    <mergeCell ref="O38:Q38"/>
  </mergeCells>
  <conditionalFormatting sqref="I2:K31">
    <cfRule type="containsText" dxfId="14" priority="322" operator="containsText" text="Neutral">
      <formula>NOT(ISERROR(SEARCH("Neutral",I2)))</formula>
    </cfRule>
    <cfRule type="containsText" dxfId="13" priority="323" operator="containsText" text="Bearish">
      <formula>NOT(ISERROR(SEARCH("Bearish",I2)))</formula>
    </cfRule>
    <cfRule type="containsText" dxfId="12" priority="324" operator="containsText" text="Bullish">
      <formula>NOT(ISERROR(SEARCH("Bullish",I2)))</formula>
    </cfRule>
  </conditionalFormatting>
  <conditionalFormatting sqref="I32:K34">
    <cfRule type="containsText" dxfId="11" priority="267" operator="containsText" text="Neutral">
      <formula>NOT(ISERROR(SEARCH("Neutral",I32)))</formula>
    </cfRule>
    <cfRule type="containsText" dxfId="10" priority="268" operator="containsText" text="Bearish">
      <formula>NOT(ISERROR(SEARCH("Bearish",I32)))</formula>
    </cfRule>
    <cfRule type="containsText" dxfId="9" priority="269" operator="containsText" text="Bullish">
      <formula>NOT(ISERROR(SEARCH("Bullish",I32)))</formula>
    </cfRule>
  </conditionalFormatting>
  <conditionalFormatting sqref="I35:K35">
    <cfRule type="containsText" dxfId="8" priority="243" operator="containsText" text="Neutral">
      <formula>NOT(ISERROR(SEARCH("Neutral",I35)))</formula>
    </cfRule>
    <cfRule type="containsText" dxfId="7" priority="244" operator="containsText" text="Bearish">
      <formula>NOT(ISERROR(SEARCH("Bearish",I35)))</formula>
    </cfRule>
    <cfRule type="containsText" dxfId="6" priority="245" operator="containsText" text="Bullish">
      <formula>NOT(ISERROR(SEARCH("Bullish",I35)))</formula>
    </cfRule>
  </conditionalFormatting>
  <conditionalFormatting sqref="R2:R36">
    <cfRule type="dataBar" priority="1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{7EC2FFF3-05E5-4047-A4D1-498DDAD92F65}</x14:id>
        </ext>
      </extLst>
    </cfRule>
    <cfRule type="dataBar" priority="12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{CB3778DE-6A10-44A0-9EFE-A126ADD1CE9F}</x14:id>
        </ext>
      </extLst>
    </cfRule>
  </conditionalFormatting>
  <conditionalFormatting sqref="I36:K36">
    <cfRule type="containsText" dxfId="5" priority="87" operator="containsText" text="Neutral">
      <formula>NOT(ISERROR(SEARCH("Neutral",I36)))</formula>
    </cfRule>
    <cfRule type="containsText" dxfId="4" priority="88" operator="containsText" text="Bearish">
      <formula>NOT(ISERROR(SEARCH("Bearish",I36)))</formula>
    </cfRule>
    <cfRule type="containsText" dxfId="3" priority="89" operator="containsText" text="Bullish">
      <formula>NOT(ISERROR(SEARCH("Bullish",I36)))</formula>
    </cfRule>
  </conditionalFormatting>
  <conditionalFormatting sqref="H36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5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34">
    <cfRule type="colorScale" priority="3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2:AO29 AO31">
    <cfRule type="cellIs" dxfId="2" priority="1" operator="equal">
      <formula>0</formula>
    </cfRule>
    <cfRule type="cellIs" dxfId="1" priority="2" operator="greaterThan">
      <formula>0</formula>
    </cfRule>
    <cfRule type="cellIs" dxfId="0" priority="3" operator="lessThan">
      <formula>0</formula>
    </cfRule>
  </conditionalFormatting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EC2FFF3-05E5-4047-A4D1-498DDAD92F65}">
            <x14:dataBar minLength="0" maxLength="100" gradient="0" axisPosition="middle">
              <x14:cfvo type="autoMin"/>
              <x14:cfvo type="autoMax"/>
              <x14:negativeFillColor rgb="FFFF0000"/>
              <x14:axisColor rgb="FF000000"/>
            </x14:dataBar>
          </x14:cfRule>
          <x14:cfRule type="dataBar" id="{CB3778DE-6A10-44A0-9EFE-A126ADD1CE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R2:R36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AA313-487A-433D-A536-721685629C95}">
  <sheetPr codeName="Sheet1"/>
  <dimension ref="A1:BG282"/>
  <sheetViews>
    <sheetView rightToLeft="1" topLeftCell="N1" zoomScale="80" zoomScaleNormal="80" workbookViewId="0">
      <selection activeCell="AI3" sqref="AI3"/>
    </sheetView>
  </sheetViews>
  <sheetFormatPr defaultRowHeight="14.4" x14ac:dyDescent="0.3"/>
  <cols>
    <col min="1" max="1" width="25.6640625" bestFit="1" customWidth="1"/>
    <col min="2" max="29" width="9.109375" customWidth="1"/>
    <col min="30" max="30" width="10" customWidth="1"/>
    <col min="31" max="31" width="11" customWidth="1"/>
    <col min="32" max="33" width="10.44140625" customWidth="1"/>
    <col min="34" max="37" width="9.109375" customWidth="1"/>
    <col min="38" max="38" width="20.5546875" bestFit="1" customWidth="1"/>
  </cols>
  <sheetData>
    <row r="1" spans="1:39" x14ac:dyDescent="0.3">
      <c r="A1" t="str">
        <f>_xll.RHistory("AUDCAD=R;AUDCHF=R;AUDNZD=R;AUDJPY=R;AUD=;CADCHF=R;CADJPY=R;NZDCAD=R;NZDCHF=R;NZDJPY=R;NZD=;EURAUD=R;EURCAD=R;EURCHF=R;EURJPY=R;EURNZD=R;EURGBP=R;EUR=;GBPAUD=R;GBPCAD=R;GBPCHF=R;GBPJPY=R; "&amp;" GBPNZD=R;GBP=;CHFJPY=R;CHF=;JPY=;CAD=;XAU=;ESc1;NQc1;.VIX;CLv1;US10YT=RR;.DXY;",".Timestamp;.close","NBROWS:30 TRADETIME:YES INTERVAL:1D",,"NULL:SKIP TSREPEAT:NO CH:Fd",A2)</f>
        <v>Updated at 13:12:46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30</v>
      </c>
      <c r="G1" s="1" t="s">
        <v>37</v>
      </c>
      <c r="H1" s="1" t="s">
        <v>38</v>
      </c>
      <c r="I1" s="1" t="s">
        <v>25</v>
      </c>
      <c r="J1" s="1" t="s">
        <v>26</v>
      </c>
      <c r="K1" s="1" t="s">
        <v>27</v>
      </c>
      <c r="L1" s="1" t="s">
        <v>31</v>
      </c>
      <c r="M1" s="1" t="s">
        <v>9</v>
      </c>
      <c r="N1" s="1" t="s">
        <v>11</v>
      </c>
      <c r="O1" s="1" t="s">
        <v>13</v>
      </c>
      <c r="P1" s="1" t="s">
        <v>14</v>
      </c>
      <c r="Q1" s="1" t="s">
        <v>12</v>
      </c>
      <c r="R1" s="1" t="s">
        <v>10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29</v>
      </c>
      <c r="Z1" s="1" t="s">
        <v>28</v>
      </c>
      <c r="AA1" s="1" t="s">
        <v>32</v>
      </c>
      <c r="AB1" s="1" t="s">
        <v>33</v>
      </c>
      <c r="AC1" s="1" t="s">
        <v>34</v>
      </c>
      <c r="AD1" s="1" t="s">
        <v>36</v>
      </c>
      <c r="AE1" s="1" t="s">
        <v>106</v>
      </c>
      <c r="AF1" s="1" t="s">
        <v>107</v>
      </c>
      <c r="AG1" s="1" t="s">
        <v>108</v>
      </c>
      <c r="AH1" s="1" t="s">
        <v>114</v>
      </c>
      <c r="AI1" s="1" t="s">
        <v>115</v>
      </c>
      <c r="AJ1" s="1" t="s">
        <v>122</v>
      </c>
      <c r="AL1" t="str">
        <f>_xll.RHistory("US10YT=RR;",".Timestamp;.close","NBROWS:43 TRADETIME:YES INTERVAL:1D",,"NULL:SKIP TSREPEAT:NO CH:Fd",AL2)</f>
        <v>Updated at 13:12:44</v>
      </c>
    </row>
    <row r="2" spans="1:39" x14ac:dyDescent="0.3">
      <c r="A2" s="2" t="s">
        <v>58</v>
      </c>
      <c r="B2" s="2" t="s">
        <v>176</v>
      </c>
      <c r="C2" s="2" t="s">
        <v>176</v>
      </c>
      <c r="D2" s="2" t="s">
        <v>176</v>
      </c>
      <c r="E2" s="2" t="s">
        <v>176</v>
      </c>
      <c r="F2" s="2" t="s">
        <v>176</v>
      </c>
      <c r="G2" s="2" t="s">
        <v>176</v>
      </c>
      <c r="H2" s="2" t="s">
        <v>176</v>
      </c>
      <c r="I2" s="2" t="s">
        <v>176</v>
      </c>
      <c r="J2" s="2" t="s">
        <v>176</v>
      </c>
      <c r="K2" s="2" t="s">
        <v>176</v>
      </c>
      <c r="L2" s="2" t="s">
        <v>176</v>
      </c>
      <c r="M2" s="2" t="s">
        <v>176</v>
      </c>
      <c r="N2" s="2" t="s">
        <v>176</v>
      </c>
      <c r="O2" s="2" t="s">
        <v>176</v>
      </c>
      <c r="P2" s="2" t="s">
        <v>176</v>
      </c>
      <c r="Q2" s="2" t="s">
        <v>176</v>
      </c>
      <c r="R2" s="2" t="s">
        <v>176</v>
      </c>
      <c r="S2" s="2" t="s">
        <v>176</v>
      </c>
      <c r="T2" s="2" t="s">
        <v>176</v>
      </c>
      <c r="U2" s="2" t="s">
        <v>176</v>
      </c>
      <c r="V2" s="2" t="s">
        <v>176</v>
      </c>
      <c r="W2" s="2" t="s">
        <v>176</v>
      </c>
      <c r="X2" s="2" t="s">
        <v>176</v>
      </c>
      <c r="Y2" s="2" t="s">
        <v>176</v>
      </c>
      <c r="Z2" s="2" t="s">
        <v>176</v>
      </c>
      <c r="AA2" s="2" t="s">
        <v>176</v>
      </c>
      <c r="AB2" s="2" t="s">
        <v>176</v>
      </c>
      <c r="AC2" s="2" t="s">
        <v>176</v>
      </c>
      <c r="AD2" s="2" t="s">
        <v>176</v>
      </c>
      <c r="AE2" s="2" t="s">
        <v>178</v>
      </c>
      <c r="AF2" s="2" t="s">
        <v>178</v>
      </c>
      <c r="AG2" s="2" t="s">
        <v>178</v>
      </c>
      <c r="AH2" s="2" t="s">
        <v>178</v>
      </c>
      <c r="AI2" s="2" t="s">
        <v>175</v>
      </c>
      <c r="AJ2" s="2" t="s">
        <v>178</v>
      </c>
      <c r="AL2" s="2" t="s">
        <v>58</v>
      </c>
      <c r="AM2" s="2" t="s">
        <v>175</v>
      </c>
    </row>
    <row r="3" spans="1:39" x14ac:dyDescent="0.3">
      <c r="A3" s="3">
        <v>44804</v>
      </c>
      <c r="B3" s="6">
        <v>0.89790000000000003</v>
      </c>
      <c r="C3" s="2">
        <v>0.67109999999999992</v>
      </c>
      <c r="D3" s="2">
        <v>1.1188</v>
      </c>
      <c r="E3" s="2">
        <v>95.02</v>
      </c>
      <c r="F3" s="2">
        <v>0.68489999999999995</v>
      </c>
      <c r="G3" s="2">
        <v>0.74719999999999998</v>
      </c>
      <c r="H3" s="2">
        <v>105.76</v>
      </c>
      <c r="I3" s="2">
        <v>0.80220000000000002</v>
      </c>
      <c r="J3" s="2">
        <v>0.59949999999999992</v>
      </c>
      <c r="K3" s="2">
        <v>84.85</v>
      </c>
      <c r="L3" s="2">
        <v>0.61170000000000002</v>
      </c>
      <c r="M3" s="2">
        <v>1.4572000000000001</v>
      </c>
      <c r="N3" s="2">
        <v>1.3092999999999999</v>
      </c>
      <c r="O3" s="2">
        <v>0.97860000000000003</v>
      </c>
      <c r="P3" s="2">
        <v>138.52000000000001</v>
      </c>
      <c r="Q3" s="2">
        <v>1.6320999999999999</v>
      </c>
      <c r="R3" s="2">
        <v>0.8590000000000001</v>
      </c>
      <c r="S3" s="2">
        <v>0.99839999999999995</v>
      </c>
      <c r="T3" s="2">
        <v>1.696</v>
      </c>
      <c r="U3" s="2">
        <v>1.5238</v>
      </c>
      <c r="V3" s="2">
        <v>1.1391</v>
      </c>
      <c r="W3" s="2">
        <v>161.22</v>
      </c>
      <c r="X3" s="2">
        <v>1.8995</v>
      </c>
      <c r="Y3" s="2">
        <v>1.1619999999999999</v>
      </c>
      <c r="Z3" s="2">
        <v>141.53</v>
      </c>
      <c r="AA3" s="2">
        <v>0.98019999999999996</v>
      </c>
      <c r="AB3" s="2">
        <v>138.74</v>
      </c>
      <c r="AC3" s="2">
        <v>1.3113999999999999</v>
      </c>
      <c r="AD3" s="2">
        <v>1712.63</v>
      </c>
      <c r="AE3">
        <v>3997.25</v>
      </c>
      <c r="AF3" s="2">
        <v>12440.25</v>
      </c>
      <c r="AG3" s="2">
        <v>26.18</v>
      </c>
      <c r="AH3">
        <v>89.21</v>
      </c>
      <c r="AI3">
        <v>3.14</v>
      </c>
      <c r="AJ3" s="2">
        <v>109.10299999999999</v>
      </c>
      <c r="AL3" s="8">
        <v>44804</v>
      </c>
      <c r="AM3">
        <v>3.14</v>
      </c>
    </row>
    <row r="4" spans="1:39" x14ac:dyDescent="0.3">
      <c r="A4" s="3">
        <v>44803</v>
      </c>
      <c r="B4">
        <v>0.89690000000000003</v>
      </c>
      <c r="C4">
        <v>0.66720000000000002</v>
      </c>
      <c r="D4">
        <v>1.1173999999999999</v>
      </c>
      <c r="E4">
        <v>95.09</v>
      </c>
      <c r="F4">
        <v>0.68510000000000004</v>
      </c>
      <c r="G4">
        <v>0.74360000000000004</v>
      </c>
      <c r="H4">
        <v>105.97</v>
      </c>
      <c r="I4">
        <v>0.80210000000000004</v>
      </c>
      <c r="J4">
        <v>0.59670000000000001</v>
      </c>
      <c r="K4">
        <v>85.04</v>
      </c>
      <c r="L4">
        <v>0.61270000000000002</v>
      </c>
      <c r="M4">
        <v>1.4610000000000001</v>
      </c>
      <c r="N4">
        <v>1.3108</v>
      </c>
      <c r="O4">
        <v>0.97509999999999997</v>
      </c>
      <c r="P4">
        <v>138.96</v>
      </c>
      <c r="Q4">
        <v>1.633</v>
      </c>
      <c r="R4">
        <v>0.8589</v>
      </c>
      <c r="S4">
        <v>1.0012000000000001</v>
      </c>
      <c r="T4">
        <v>1.7007000000000001</v>
      </c>
      <c r="U4">
        <v>1.5259</v>
      </c>
      <c r="V4">
        <v>1.1351</v>
      </c>
      <c r="W4">
        <v>161.76</v>
      </c>
      <c r="X4">
        <v>1.901</v>
      </c>
      <c r="Y4">
        <v>1.1655</v>
      </c>
      <c r="Z4">
        <v>142.44999999999999</v>
      </c>
      <c r="AA4">
        <v>0.97389999999999999</v>
      </c>
      <c r="AB4">
        <v>138.79</v>
      </c>
      <c r="AC4">
        <v>1.3091999999999999</v>
      </c>
      <c r="AD4">
        <v>1723.5498</v>
      </c>
      <c r="AE4">
        <v>3987.5</v>
      </c>
      <c r="AF4">
        <v>12358.75</v>
      </c>
      <c r="AG4">
        <v>26.21</v>
      </c>
      <c r="AH4">
        <v>91.64</v>
      </c>
      <c r="AI4">
        <v>3.11</v>
      </c>
      <c r="AJ4">
        <v>108.773</v>
      </c>
      <c r="AL4" s="3">
        <v>44803</v>
      </c>
      <c r="AM4">
        <v>3.11</v>
      </c>
    </row>
    <row r="5" spans="1:39" x14ac:dyDescent="0.3">
      <c r="A5" s="3">
        <v>44802</v>
      </c>
      <c r="B5">
        <v>0.89810000000000001</v>
      </c>
      <c r="C5">
        <v>0.66830000000000001</v>
      </c>
      <c r="D5">
        <v>1.1218999999999999</v>
      </c>
      <c r="E5">
        <v>95.74</v>
      </c>
      <c r="F5">
        <v>0.69030000000000002</v>
      </c>
      <c r="G5">
        <v>0.74399999999999999</v>
      </c>
      <c r="H5">
        <v>106.59</v>
      </c>
      <c r="I5">
        <v>0.8004</v>
      </c>
      <c r="J5">
        <v>0.59560000000000002</v>
      </c>
      <c r="K5">
        <v>85.32</v>
      </c>
      <c r="L5">
        <v>0.61519999999999997</v>
      </c>
      <c r="M5">
        <v>1.4475</v>
      </c>
      <c r="N5">
        <v>1.3004</v>
      </c>
      <c r="O5">
        <v>0.96760000000000002</v>
      </c>
      <c r="P5">
        <v>138.62</v>
      </c>
      <c r="Q5">
        <v>1.6244000000000001</v>
      </c>
      <c r="R5">
        <v>0.85340000000000005</v>
      </c>
      <c r="S5">
        <v>0.99950000000000006</v>
      </c>
      <c r="T5">
        <v>1.6954</v>
      </c>
      <c r="U5">
        <v>1.5232000000000001</v>
      </c>
      <c r="V5">
        <v>1.1334</v>
      </c>
      <c r="W5">
        <v>162.36000000000001</v>
      </c>
      <c r="X5">
        <v>1.9026000000000001</v>
      </c>
      <c r="Y5">
        <v>1.1707000000000001</v>
      </c>
      <c r="Z5">
        <v>143.22</v>
      </c>
      <c r="AA5">
        <v>0.96809999999999996</v>
      </c>
      <c r="AB5">
        <v>138.69</v>
      </c>
      <c r="AC5">
        <v>1.3010999999999999</v>
      </c>
      <c r="AD5">
        <v>1737.8236999999999</v>
      </c>
      <c r="AE5">
        <v>4031.25</v>
      </c>
      <c r="AF5">
        <v>12492.75</v>
      </c>
      <c r="AG5">
        <v>26.21</v>
      </c>
      <c r="AH5">
        <v>97.01</v>
      </c>
      <c r="AI5">
        <v>3.11</v>
      </c>
      <c r="AJ5">
        <v>108.83499999999999</v>
      </c>
      <c r="AL5" s="3">
        <v>44802</v>
      </c>
      <c r="AM5">
        <v>3.11</v>
      </c>
    </row>
    <row r="6" spans="1:39" x14ac:dyDescent="0.3">
      <c r="A6" s="3">
        <v>44799</v>
      </c>
      <c r="B6">
        <v>0.89800000000000002</v>
      </c>
      <c r="C6">
        <v>0.66579999999999995</v>
      </c>
      <c r="D6">
        <v>1.1227</v>
      </c>
      <c r="E6">
        <v>94.75</v>
      </c>
      <c r="F6">
        <v>0.68899999999999995</v>
      </c>
      <c r="G6">
        <v>0.74119999999999997</v>
      </c>
      <c r="H6">
        <v>105.48</v>
      </c>
      <c r="I6">
        <v>0.79930000000000001</v>
      </c>
      <c r="J6">
        <v>0.59260000000000002</v>
      </c>
      <c r="K6">
        <v>84.34</v>
      </c>
      <c r="L6">
        <v>0.61329999999999996</v>
      </c>
      <c r="M6">
        <v>1.4453</v>
      </c>
      <c r="N6">
        <v>1.2982</v>
      </c>
      <c r="O6">
        <v>0.96250000000000002</v>
      </c>
      <c r="P6">
        <v>136.97999999999999</v>
      </c>
      <c r="Q6">
        <v>1.6231</v>
      </c>
      <c r="R6">
        <v>0.84770000000000001</v>
      </c>
      <c r="S6">
        <v>0.99609999999999999</v>
      </c>
      <c r="T6">
        <v>1.7043999999999999</v>
      </c>
      <c r="U6">
        <v>1.5309999999999999</v>
      </c>
      <c r="V6">
        <v>1.1351</v>
      </c>
      <c r="W6">
        <v>161.54</v>
      </c>
      <c r="X6">
        <v>1.9140999999999999</v>
      </c>
      <c r="Y6">
        <v>1.1747000000000001</v>
      </c>
      <c r="Z6">
        <v>142.26</v>
      </c>
      <c r="AA6">
        <v>0.96630000000000005</v>
      </c>
      <c r="AB6">
        <v>137.52000000000001</v>
      </c>
      <c r="AC6">
        <v>1.3032999999999999</v>
      </c>
      <c r="AD6">
        <v>1736.86</v>
      </c>
      <c r="AE6">
        <v>4059.5</v>
      </c>
      <c r="AF6">
        <v>12620.5</v>
      </c>
      <c r="AG6">
        <v>25.56</v>
      </c>
      <c r="AH6">
        <v>93.06</v>
      </c>
      <c r="AI6">
        <v>3.0350000000000001</v>
      </c>
      <c r="AJ6">
        <v>108.803</v>
      </c>
      <c r="AL6" s="3">
        <v>44799</v>
      </c>
      <c r="AM6">
        <v>3.0350000000000001</v>
      </c>
    </row>
    <row r="7" spans="1:39" x14ac:dyDescent="0.3">
      <c r="A7" s="3">
        <v>44798</v>
      </c>
      <c r="B7">
        <v>0.90210000000000001</v>
      </c>
      <c r="C7">
        <v>0.67269999999999996</v>
      </c>
      <c r="D7">
        <v>1.1194999999999999</v>
      </c>
      <c r="E7">
        <v>95.28</v>
      </c>
      <c r="F7">
        <v>0.69799999999999995</v>
      </c>
      <c r="G7">
        <v>0.74560000000000004</v>
      </c>
      <c r="H7">
        <v>105.61</v>
      </c>
      <c r="I7">
        <v>0.80530000000000002</v>
      </c>
      <c r="J7">
        <v>0.60050000000000003</v>
      </c>
      <c r="K7">
        <v>85.05</v>
      </c>
      <c r="L7">
        <v>0.62309999999999999</v>
      </c>
      <c r="M7">
        <v>1.4286000000000001</v>
      </c>
      <c r="N7">
        <v>1.2888999999999999</v>
      </c>
      <c r="O7">
        <v>0.96109999999999995</v>
      </c>
      <c r="P7">
        <v>136.13</v>
      </c>
      <c r="Q7">
        <v>1.5994999999999999</v>
      </c>
      <c r="R7">
        <v>0.8427</v>
      </c>
      <c r="S7">
        <v>0.99739999999999995</v>
      </c>
      <c r="T7">
        <v>1.6946000000000001</v>
      </c>
      <c r="U7">
        <v>1.5288999999999999</v>
      </c>
      <c r="V7">
        <v>1.1400999999999999</v>
      </c>
      <c r="W7">
        <v>161.47999999999999</v>
      </c>
      <c r="X7">
        <v>1.8974</v>
      </c>
      <c r="Y7">
        <v>1.1829000000000001</v>
      </c>
      <c r="Z7">
        <v>141.58000000000001</v>
      </c>
      <c r="AA7">
        <v>0.9637</v>
      </c>
      <c r="AB7">
        <v>136.5</v>
      </c>
      <c r="AC7">
        <v>1.2924</v>
      </c>
      <c r="AD7">
        <v>1758.4374</v>
      </c>
      <c r="AE7">
        <v>4201</v>
      </c>
      <c r="AF7">
        <v>13156</v>
      </c>
      <c r="AG7">
        <v>21.78</v>
      </c>
      <c r="AH7">
        <v>92.52</v>
      </c>
      <c r="AI7">
        <v>3.024</v>
      </c>
      <c r="AJ7">
        <v>108.47</v>
      </c>
      <c r="AL7" s="3">
        <v>44798</v>
      </c>
      <c r="AM7">
        <v>3.024</v>
      </c>
    </row>
    <row r="8" spans="1:39" x14ac:dyDescent="0.3">
      <c r="A8" s="3">
        <v>44797</v>
      </c>
      <c r="B8">
        <v>0.89559999999999995</v>
      </c>
      <c r="C8">
        <v>0.66749999999999998</v>
      </c>
      <c r="D8">
        <v>1.1177999999999999</v>
      </c>
      <c r="E8">
        <v>94.71</v>
      </c>
      <c r="F8">
        <v>0.69059999999999999</v>
      </c>
      <c r="G8">
        <v>0.74519999999999997</v>
      </c>
      <c r="H8">
        <v>105.71</v>
      </c>
      <c r="I8">
        <v>0.80110000000000003</v>
      </c>
      <c r="J8">
        <v>0.59699999999999998</v>
      </c>
      <c r="K8">
        <v>84.67</v>
      </c>
      <c r="L8">
        <v>0.61870000000000003</v>
      </c>
      <c r="M8">
        <v>1.4420999999999999</v>
      </c>
      <c r="N8">
        <v>1.292</v>
      </c>
      <c r="O8">
        <v>0.96299999999999997</v>
      </c>
      <c r="P8">
        <v>136.62</v>
      </c>
      <c r="Q8">
        <v>1.6125</v>
      </c>
      <c r="R8">
        <v>0.84419999999999995</v>
      </c>
      <c r="S8">
        <v>0.99650000000000005</v>
      </c>
      <c r="T8">
        <v>1.7077</v>
      </c>
      <c r="U8">
        <v>1.5299</v>
      </c>
      <c r="V8">
        <v>1.1404000000000001</v>
      </c>
      <c r="W8">
        <v>161.78</v>
      </c>
      <c r="X8">
        <v>1.9094</v>
      </c>
      <c r="Y8">
        <v>1.1797</v>
      </c>
      <c r="Z8">
        <v>141.81</v>
      </c>
      <c r="AA8">
        <v>0.96619999999999995</v>
      </c>
      <c r="AB8">
        <v>137.11000000000001</v>
      </c>
      <c r="AC8">
        <v>1.2965</v>
      </c>
      <c r="AD8">
        <v>1750.8882000000001</v>
      </c>
      <c r="AE8">
        <v>4142.75</v>
      </c>
      <c r="AF8">
        <v>12929.75</v>
      </c>
      <c r="AG8">
        <v>22.82</v>
      </c>
      <c r="AH8">
        <v>94.89</v>
      </c>
      <c r="AI8">
        <v>3.1059999999999999</v>
      </c>
      <c r="AJ8">
        <v>108.67700000000001</v>
      </c>
      <c r="AL8" s="3">
        <v>44797</v>
      </c>
      <c r="AM8">
        <v>3.1059999999999999</v>
      </c>
    </row>
    <row r="9" spans="1:39" x14ac:dyDescent="0.3">
      <c r="A9" s="3">
        <v>44796</v>
      </c>
      <c r="B9">
        <v>0.89759999999999995</v>
      </c>
      <c r="C9">
        <v>0.66790000000000005</v>
      </c>
      <c r="D9">
        <v>1.1149</v>
      </c>
      <c r="E9">
        <v>94.79</v>
      </c>
      <c r="F9">
        <v>0.69299999999999995</v>
      </c>
      <c r="G9">
        <v>0.74390000000000001</v>
      </c>
      <c r="H9">
        <v>105.57</v>
      </c>
      <c r="I9">
        <v>0.80459999999999998</v>
      </c>
      <c r="J9">
        <v>0.59870000000000001</v>
      </c>
      <c r="K9">
        <v>84.96</v>
      </c>
      <c r="L9">
        <v>0.62119999999999997</v>
      </c>
      <c r="M9">
        <v>1.4378</v>
      </c>
      <c r="N9">
        <v>1.2908999999999999</v>
      </c>
      <c r="O9">
        <v>0.96060000000000001</v>
      </c>
      <c r="P9">
        <v>136.33000000000001</v>
      </c>
      <c r="Q9">
        <v>1.6033999999999999</v>
      </c>
      <c r="R9">
        <v>0.84219999999999995</v>
      </c>
      <c r="S9">
        <v>0.99670000000000003</v>
      </c>
      <c r="T9">
        <v>1.7067000000000001</v>
      </c>
      <c r="U9">
        <v>1.5334000000000001</v>
      </c>
      <c r="V9">
        <v>1.141</v>
      </c>
      <c r="W9">
        <v>161.91999999999999</v>
      </c>
      <c r="X9">
        <v>1.9033</v>
      </c>
      <c r="Y9">
        <v>1.1831</v>
      </c>
      <c r="Z9">
        <v>141.84</v>
      </c>
      <c r="AA9">
        <v>0.96379999999999999</v>
      </c>
      <c r="AB9">
        <v>136.78</v>
      </c>
      <c r="AC9">
        <v>1.2951999999999999</v>
      </c>
      <c r="AD9">
        <v>1747.6746000000001</v>
      </c>
      <c r="AE9">
        <v>4130.5</v>
      </c>
      <c r="AF9">
        <v>12896.5</v>
      </c>
      <c r="AG9">
        <v>24.11</v>
      </c>
      <c r="AH9">
        <v>93.74</v>
      </c>
      <c r="AI9">
        <v>3.0539999999999998</v>
      </c>
      <c r="AJ9">
        <v>108.624</v>
      </c>
      <c r="AL9" s="3">
        <v>44796</v>
      </c>
      <c r="AM9">
        <v>3.0539999999999998</v>
      </c>
    </row>
    <row r="10" spans="1:39" x14ac:dyDescent="0.3">
      <c r="A10" s="3">
        <v>44795</v>
      </c>
      <c r="B10">
        <v>0.89770000000000005</v>
      </c>
      <c r="C10">
        <v>0.66300000000000003</v>
      </c>
      <c r="D10">
        <v>1.1143000000000001</v>
      </c>
      <c r="E10">
        <v>94.51</v>
      </c>
      <c r="F10">
        <v>0.6875</v>
      </c>
      <c r="G10">
        <v>0.73839999999999995</v>
      </c>
      <c r="H10">
        <v>105.25</v>
      </c>
      <c r="I10">
        <v>0.80510000000000004</v>
      </c>
      <c r="J10">
        <v>0.59460000000000002</v>
      </c>
      <c r="K10">
        <v>84.76</v>
      </c>
      <c r="L10">
        <v>0.61660000000000004</v>
      </c>
      <c r="M10">
        <v>1.4455</v>
      </c>
      <c r="N10">
        <v>1.298</v>
      </c>
      <c r="O10">
        <v>0.9587</v>
      </c>
      <c r="P10">
        <v>136.66</v>
      </c>
      <c r="Q10">
        <v>1.6112</v>
      </c>
      <c r="R10">
        <v>0.84470000000000001</v>
      </c>
      <c r="S10">
        <v>0.99409999999999998</v>
      </c>
      <c r="T10">
        <v>1.7108000000000001</v>
      </c>
      <c r="U10">
        <v>1.5362</v>
      </c>
      <c r="V10">
        <v>1.1346000000000001</v>
      </c>
      <c r="W10">
        <v>161.72999999999999</v>
      </c>
      <c r="X10">
        <v>1.9068000000000001</v>
      </c>
      <c r="Y10">
        <v>1.1765000000000001</v>
      </c>
      <c r="Z10">
        <v>142.49</v>
      </c>
      <c r="AA10">
        <v>0.96440000000000003</v>
      </c>
      <c r="AB10">
        <v>137.47</v>
      </c>
      <c r="AC10">
        <v>1.3057000000000001</v>
      </c>
      <c r="AD10">
        <v>1735.7049999999999</v>
      </c>
      <c r="AE10">
        <v>4141.25</v>
      </c>
      <c r="AF10">
        <v>12909.75</v>
      </c>
      <c r="AG10">
        <v>23.8</v>
      </c>
      <c r="AH10">
        <v>90.36</v>
      </c>
      <c r="AI10">
        <v>3.0350000000000001</v>
      </c>
      <c r="AJ10">
        <v>109.04600000000001</v>
      </c>
      <c r="AL10" s="3">
        <v>44795</v>
      </c>
      <c r="AM10">
        <v>3.0350000000000001</v>
      </c>
    </row>
    <row r="11" spans="1:39" x14ac:dyDescent="0.3">
      <c r="A11" s="3">
        <v>44792</v>
      </c>
      <c r="B11">
        <v>0.89290000000000003</v>
      </c>
      <c r="C11">
        <v>0.65900000000000003</v>
      </c>
      <c r="D11">
        <v>1.1131</v>
      </c>
      <c r="E11">
        <v>94.1</v>
      </c>
      <c r="F11">
        <v>0.68720000000000003</v>
      </c>
      <c r="G11">
        <v>0.73780000000000001</v>
      </c>
      <c r="H11">
        <v>105.36</v>
      </c>
      <c r="I11">
        <v>0.80169999999999997</v>
      </c>
      <c r="J11">
        <v>0.59160000000000001</v>
      </c>
      <c r="K11">
        <v>84.49</v>
      </c>
      <c r="L11">
        <v>0.61699999999999999</v>
      </c>
      <c r="M11">
        <v>1.4593</v>
      </c>
      <c r="N11">
        <v>1.3037000000000001</v>
      </c>
      <c r="O11">
        <v>0.96220000000000006</v>
      </c>
      <c r="P11">
        <v>137.4</v>
      </c>
      <c r="Q11">
        <v>1.6252</v>
      </c>
      <c r="R11">
        <v>0.84809999999999997</v>
      </c>
      <c r="S11">
        <v>1.0034000000000001</v>
      </c>
      <c r="T11">
        <v>1.72</v>
      </c>
      <c r="U11">
        <v>1.5367</v>
      </c>
      <c r="V11">
        <v>1.1341000000000001</v>
      </c>
      <c r="W11">
        <v>161.94999999999999</v>
      </c>
      <c r="X11">
        <v>1.9156</v>
      </c>
      <c r="Y11">
        <v>1.1827000000000001</v>
      </c>
      <c r="Z11">
        <v>142.75</v>
      </c>
      <c r="AA11">
        <v>0.95889999999999997</v>
      </c>
      <c r="AB11">
        <v>136.93</v>
      </c>
      <c r="AC11">
        <v>1.2992999999999999</v>
      </c>
      <c r="AD11">
        <v>1747.829</v>
      </c>
      <c r="AE11">
        <v>4231.5</v>
      </c>
      <c r="AF11">
        <v>13268.5</v>
      </c>
      <c r="AG11">
        <v>20.6</v>
      </c>
      <c r="AH11">
        <v>90.44</v>
      </c>
      <c r="AI11">
        <v>2.9889999999999999</v>
      </c>
      <c r="AJ11">
        <v>108.169</v>
      </c>
      <c r="AL11" s="3">
        <v>44792</v>
      </c>
      <c r="AM11">
        <v>2.9889999999999999</v>
      </c>
    </row>
    <row r="12" spans="1:39" x14ac:dyDescent="0.3">
      <c r="A12" s="3">
        <v>44791</v>
      </c>
      <c r="B12">
        <v>0.89570000000000005</v>
      </c>
      <c r="C12">
        <v>0.66190000000000004</v>
      </c>
      <c r="D12">
        <v>1.1044</v>
      </c>
      <c r="E12">
        <v>94</v>
      </c>
      <c r="F12">
        <v>0.69179999999999997</v>
      </c>
      <c r="G12">
        <v>0.73880000000000001</v>
      </c>
      <c r="H12">
        <v>104.92</v>
      </c>
      <c r="I12">
        <v>0.8105</v>
      </c>
      <c r="J12">
        <v>0.59899999999999998</v>
      </c>
      <c r="K12">
        <v>85.06</v>
      </c>
      <c r="L12">
        <v>0.626</v>
      </c>
      <c r="M12">
        <v>1.4578</v>
      </c>
      <c r="N12">
        <v>1.3061</v>
      </c>
      <c r="O12">
        <v>0.96519999999999995</v>
      </c>
      <c r="P12">
        <v>137.08000000000001</v>
      </c>
      <c r="Q12">
        <v>1.6105</v>
      </c>
      <c r="R12">
        <v>0.84530000000000005</v>
      </c>
      <c r="S12">
        <v>1.0087999999999999</v>
      </c>
      <c r="T12">
        <v>1.724</v>
      </c>
      <c r="U12">
        <v>1.5446</v>
      </c>
      <c r="V12">
        <v>1.1415</v>
      </c>
      <c r="W12">
        <v>162.1</v>
      </c>
      <c r="X12">
        <v>1.9045000000000001</v>
      </c>
      <c r="Y12">
        <v>1.1930000000000001</v>
      </c>
      <c r="Z12">
        <v>142</v>
      </c>
      <c r="AA12">
        <v>0.95679999999999998</v>
      </c>
      <c r="AB12">
        <v>135.88</v>
      </c>
      <c r="AC12">
        <v>1.2947</v>
      </c>
      <c r="AD12">
        <v>1758.1956</v>
      </c>
      <c r="AE12">
        <v>4286.5</v>
      </c>
      <c r="AF12">
        <v>13523.25</v>
      </c>
      <c r="AG12">
        <v>19.559999999999999</v>
      </c>
      <c r="AH12">
        <v>90.11</v>
      </c>
      <c r="AI12">
        <v>2.88</v>
      </c>
      <c r="AJ12">
        <v>107.48399999999999</v>
      </c>
      <c r="AL12" s="3">
        <v>44791</v>
      </c>
      <c r="AM12">
        <v>2.88</v>
      </c>
    </row>
    <row r="13" spans="1:39" x14ac:dyDescent="0.3">
      <c r="A13" s="3">
        <v>44790</v>
      </c>
      <c r="B13">
        <v>0.89490000000000003</v>
      </c>
      <c r="C13">
        <v>0.65959999999999996</v>
      </c>
      <c r="D13">
        <v>1.1031</v>
      </c>
      <c r="E13">
        <v>93.59</v>
      </c>
      <c r="F13">
        <v>0.69320000000000004</v>
      </c>
      <c r="G13">
        <v>0.73680000000000001</v>
      </c>
      <c r="H13">
        <v>104.53</v>
      </c>
      <c r="I13">
        <v>0.81069999999999998</v>
      </c>
      <c r="J13">
        <v>0.59760000000000002</v>
      </c>
      <c r="K13">
        <v>84.79</v>
      </c>
      <c r="L13">
        <v>0.628</v>
      </c>
      <c r="M13">
        <v>1.4681</v>
      </c>
      <c r="N13">
        <v>1.3141</v>
      </c>
      <c r="O13">
        <v>0.96870000000000001</v>
      </c>
      <c r="P13">
        <v>137.44</v>
      </c>
      <c r="Q13">
        <v>1.62</v>
      </c>
      <c r="R13">
        <v>0.8448</v>
      </c>
      <c r="S13">
        <v>1.018</v>
      </c>
      <c r="T13">
        <v>1.7374000000000001</v>
      </c>
      <c r="U13">
        <v>1.5550999999999999</v>
      </c>
      <c r="V13">
        <v>1.1464000000000001</v>
      </c>
      <c r="W13">
        <v>162.65</v>
      </c>
      <c r="X13">
        <v>1.9171</v>
      </c>
      <c r="Y13">
        <v>1.2047000000000001</v>
      </c>
      <c r="Z13">
        <v>141.80000000000001</v>
      </c>
      <c r="AA13">
        <v>0.9516</v>
      </c>
      <c r="AB13">
        <v>135.01</v>
      </c>
      <c r="AC13">
        <v>1.2908999999999999</v>
      </c>
      <c r="AD13">
        <v>1761.05</v>
      </c>
      <c r="AE13">
        <v>4276.75</v>
      </c>
      <c r="AF13">
        <v>13493.25</v>
      </c>
      <c r="AG13">
        <v>19.899999999999999</v>
      </c>
      <c r="AH13">
        <v>88.11</v>
      </c>
      <c r="AI13">
        <v>2.895</v>
      </c>
      <c r="AJ13">
        <v>106.574</v>
      </c>
      <c r="AL13" s="3">
        <v>44790</v>
      </c>
      <c r="AM13">
        <v>2.895</v>
      </c>
    </row>
    <row r="14" spans="1:39" x14ac:dyDescent="0.3">
      <c r="A14" s="3">
        <v>44789</v>
      </c>
      <c r="B14">
        <v>0.90190000000000003</v>
      </c>
      <c r="C14">
        <v>0.66659999999999997</v>
      </c>
      <c r="D14">
        <v>1.1063000000000001</v>
      </c>
      <c r="E14">
        <v>94.24</v>
      </c>
      <c r="F14">
        <v>0.70220000000000005</v>
      </c>
      <c r="G14">
        <v>0.7389</v>
      </c>
      <c r="H14">
        <v>104.46</v>
      </c>
      <c r="I14">
        <v>0.81469999999999998</v>
      </c>
      <c r="J14">
        <v>0.60209999999999997</v>
      </c>
      <c r="K14">
        <v>85.13</v>
      </c>
      <c r="L14">
        <v>0.63429999999999997</v>
      </c>
      <c r="M14">
        <v>1.4477</v>
      </c>
      <c r="N14">
        <v>1.3062</v>
      </c>
      <c r="O14">
        <v>0.96540000000000004</v>
      </c>
      <c r="P14">
        <v>136.49</v>
      </c>
      <c r="Q14">
        <v>1.6023000000000001</v>
      </c>
      <c r="R14">
        <v>0.8407</v>
      </c>
      <c r="S14">
        <v>1.0169999999999999</v>
      </c>
      <c r="T14">
        <v>1.7214</v>
      </c>
      <c r="U14">
        <v>1.5531999999999999</v>
      </c>
      <c r="V14">
        <v>1.1479999999999999</v>
      </c>
      <c r="W14">
        <v>162.30000000000001</v>
      </c>
      <c r="X14">
        <v>1.9053</v>
      </c>
      <c r="Y14">
        <v>1.2093</v>
      </c>
      <c r="Z14">
        <v>141.32</v>
      </c>
      <c r="AA14">
        <v>0.94930000000000003</v>
      </c>
      <c r="AB14">
        <v>134.21</v>
      </c>
      <c r="AC14">
        <v>1.2844</v>
      </c>
      <c r="AD14">
        <v>1775.5417</v>
      </c>
      <c r="AE14">
        <v>4307.75</v>
      </c>
      <c r="AF14">
        <v>13658.25</v>
      </c>
      <c r="AG14">
        <v>19.690000000000001</v>
      </c>
      <c r="AH14">
        <v>86.53</v>
      </c>
      <c r="AI14">
        <v>2.8239999999999998</v>
      </c>
      <c r="AJ14">
        <v>106.5</v>
      </c>
      <c r="AL14" s="3">
        <v>44789</v>
      </c>
      <c r="AM14">
        <v>2.8239999999999998</v>
      </c>
    </row>
    <row r="15" spans="1:39" x14ac:dyDescent="0.3">
      <c r="A15" s="3">
        <v>44788</v>
      </c>
      <c r="B15">
        <v>0.90610000000000002</v>
      </c>
      <c r="C15">
        <v>0.66449999999999998</v>
      </c>
      <c r="D15">
        <v>1.1025</v>
      </c>
      <c r="E15">
        <v>93.62</v>
      </c>
      <c r="F15">
        <v>0.70220000000000005</v>
      </c>
      <c r="G15">
        <v>0.73319999999999996</v>
      </c>
      <c r="H15">
        <v>103.3</v>
      </c>
      <c r="I15">
        <v>0.82110000000000005</v>
      </c>
      <c r="J15">
        <v>0.60209999999999997</v>
      </c>
      <c r="K15">
        <v>84.83</v>
      </c>
      <c r="L15">
        <v>0.63629999999999998</v>
      </c>
      <c r="M15">
        <v>1.4464999999999999</v>
      </c>
      <c r="N15">
        <v>1.3109999999999999</v>
      </c>
      <c r="O15">
        <v>0.96140000000000003</v>
      </c>
      <c r="P15">
        <v>135.44999999999999</v>
      </c>
      <c r="Q15">
        <v>1.5952</v>
      </c>
      <c r="R15">
        <v>0.84260000000000002</v>
      </c>
      <c r="S15">
        <v>1.016</v>
      </c>
      <c r="T15">
        <v>1.7161</v>
      </c>
      <c r="U15">
        <v>1.5553999999999999</v>
      </c>
      <c r="V15">
        <v>1.1407</v>
      </c>
      <c r="W15">
        <v>160.69999999999999</v>
      </c>
      <c r="X15">
        <v>1.8926000000000001</v>
      </c>
      <c r="Y15">
        <v>1.2054</v>
      </c>
      <c r="Z15">
        <v>140.86000000000001</v>
      </c>
      <c r="AA15">
        <v>0.94630000000000003</v>
      </c>
      <c r="AB15">
        <v>133.32</v>
      </c>
      <c r="AC15">
        <v>1.2904</v>
      </c>
      <c r="AD15">
        <v>1778.91</v>
      </c>
      <c r="AE15">
        <v>4298.25</v>
      </c>
      <c r="AF15">
        <v>13681.25</v>
      </c>
      <c r="AG15">
        <v>19.95</v>
      </c>
      <c r="AH15">
        <v>89.41</v>
      </c>
      <c r="AI15">
        <v>2.7909999999999999</v>
      </c>
      <c r="AJ15">
        <v>106.54600000000001</v>
      </c>
      <c r="AL15" s="3">
        <v>44788</v>
      </c>
      <c r="AM15">
        <v>2.7909999999999999</v>
      </c>
    </row>
    <row r="16" spans="1:39" x14ac:dyDescent="0.3">
      <c r="A16" s="3">
        <v>44785</v>
      </c>
      <c r="B16">
        <v>0.90959999999999996</v>
      </c>
      <c r="C16">
        <v>0.67030000000000001</v>
      </c>
      <c r="D16">
        <v>1.1028</v>
      </c>
      <c r="E16">
        <v>95.05</v>
      </c>
      <c r="F16">
        <v>0.71209999999999996</v>
      </c>
      <c r="G16">
        <v>0.73680000000000001</v>
      </c>
      <c r="H16">
        <v>104.49</v>
      </c>
      <c r="I16">
        <v>0.82420000000000004</v>
      </c>
      <c r="J16">
        <v>0.60740000000000005</v>
      </c>
      <c r="K16">
        <v>86.13</v>
      </c>
      <c r="L16">
        <v>0.64529999999999998</v>
      </c>
      <c r="M16">
        <v>1.4400999999999999</v>
      </c>
      <c r="N16">
        <v>1.3103</v>
      </c>
      <c r="O16">
        <v>0.96560000000000001</v>
      </c>
      <c r="P16">
        <v>136.91999999999999</v>
      </c>
      <c r="Q16">
        <v>1.5887</v>
      </c>
      <c r="R16">
        <v>0.84540000000000004</v>
      </c>
      <c r="S16">
        <v>1.0258</v>
      </c>
      <c r="T16">
        <v>1.7029000000000001</v>
      </c>
      <c r="U16">
        <v>1.5494000000000001</v>
      </c>
      <c r="V16">
        <v>1.1417999999999999</v>
      </c>
      <c r="W16">
        <v>161.91</v>
      </c>
      <c r="X16">
        <v>1.8786</v>
      </c>
      <c r="Y16">
        <v>1.2130000000000001</v>
      </c>
      <c r="Z16">
        <v>141.76</v>
      </c>
      <c r="AA16">
        <v>0.94130000000000003</v>
      </c>
      <c r="AB16">
        <v>133.47999999999999</v>
      </c>
      <c r="AC16">
        <v>1.2773000000000001</v>
      </c>
      <c r="AD16">
        <v>1801.7611999999999</v>
      </c>
      <c r="AE16">
        <v>4281</v>
      </c>
      <c r="AF16">
        <v>13577.75</v>
      </c>
      <c r="AG16">
        <v>19.53</v>
      </c>
      <c r="AH16">
        <v>92.09</v>
      </c>
      <c r="AI16">
        <v>2.8490000000000002</v>
      </c>
      <c r="AJ16">
        <v>105.631</v>
      </c>
      <c r="AL16" s="3">
        <v>44785</v>
      </c>
      <c r="AM16">
        <v>2.8490000000000002</v>
      </c>
    </row>
    <row r="17" spans="1:39" x14ac:dyDescent="0.3">
      <c r="A17" s="3">
        <v>44784</v>
      </c>
      <c r="B17">
        <v>0.90669999999999995</v>
      </c>
      <c r="C17">
        <v>0.66839999999999999</v>
      </c>
      <c r="D17">
        <v>1.1033999999999999</v>
      </c>
      <c r="E17">
        <v>94.5</v>
      </c>
      <c r="F17">
        <v>0.71050000000000002</v>
      </c>
      <c r="G17">
        <v>0.73680000000000001</v>
      </c>
      <c r="H17">
        <v>104.17</v>
      </c>
      <c r="I17">
        <v>0.82120000000000004</v>
      </c>
      <c r="J17">
        <v>0.60529999999999995</v>
      </c>
      <c r="K17">
        <v>85.59</v>
      </c>
      <c r="L17">
        <v>0.64349999999999996</v>
      </c>
      <c r="M17">
        <v>1.4519</v>
      </c>
      <c r="N17">
        <v>1.3166</v>
      </c>
      <c r="O17">
        <v>0.97050000000000003</v>
      </c>
      <c r="P17">
        <v>137.22</v>
      </c>
      <c r="Q17">
        <v>1.6023000000000001</v>
      </c>
      <c r="R17">
        <v>0.84450000000000003</v>
      </c>
      <c r="S17">
        <v>1.0317000000000001</v>
      </c>
      <c r="T17">
        <v>1.7184999999999999</v>
      </c>
      <c r="U17">
        <v>1.5584</v>
      </c>
      <c r="V17">
        <v>1.1488</v>
      </c>
      <c r="W17">
        <v>162.41999999999999</v>
      </c>
      <c r="X17">
        <v>1.8966000000000001</v>
      </c>
      <c r="Y17">
        <v>1.2212000000000001</v>
      </c>
      <c r="Z17">
        <v>141.32</v>
      </c>
      <c r="AA17">
        <v>0.94069999999999998</v>
      </c>
      <c r="AB17">
        <v>133</v>
      </c>
      <c r="AC17">
        <v>1.2761</v>
      </c>
      <c r="AD17">
        <v>1789.4503999999999</v>
      </c>
      <c r="AE17">
        <v>4209.75</v>
      </c>
      <c r="AF17">
        <v>13311.25</v>
      </c>
      <c r="AG17">
        <v>20.2</v>
      </c>
      <c r="AH17">
        <v>94.34</v>
      </c>
      <c r="AI17">
        <v>2.8879999999999999</v>
      </c>
      <c r="AJ17">
        <v>105.09</v>
      </c>
      <c r="AL17" s="3">
        <v>44784</v>
      </c>
      <c r="AM17">
        <v>2.8879999999999999</v>
      </c>
    </row>
    <row r="18" spans="1:39" x14ac:dyDescent="0.3">
      <c r="A18" s="3">
        <v>44783</v>
      </c>
      <c r="B18">
        <v>0.90390000000000004</v>
      </c>
      <c r="C18">
        <v>0.66690000000000005</v>
      </c>
      <c r="D18">
        <v>1.1051</v>
      </c>
      <c r="E18">
        <v>94.03</v>
      </c>
      <c r="F18">
        <v>0.7077</v>
      </c>
      <c r="G18">
        <v>0.73750000000000004</v>
      </c>
      <c r="H18">
        <v>103.99</v>
      </c>
      <c r="I18">
        <v>0.8175</v>
      </c>
      <c r="J18">
        <v>0.60309999999999997</v>
      </c>
      <c r="K18">
        <v>85.04</v>
      </c>
      <c r="L18">
        <v>0.64</v>
      </c>
      <c r="M18">
        <v>1.4541999999999999</v>
      </c>
      <c r="N18">
        <v>1.3151999999999999</v>
      </c>
      <c r="O18">
        <v>0.97030000000000005</v>
      </c>
      <c r="P18">
        <v>136.82</v>
      </c>
      <c r="Q18">
        <v>1.6079000000000001</v>
      </c>
      <c r="R18">
        <v>0.84209999999999996</v>
      </c>
      <c r="S18">
        <v>1.0297000000000001</v>
      </c>
      <c r="T18">
        <v>1.7264999999999999</v>
      </c>
      <c r="U18">
        <v>1.5615000000000001</v>
      </c>
      <c r="V18">
        <v>1.1519999999999999</v>
      </c>
      <c r="W18">
        <v>162.43</v>
      </c>
      <c r="X18">
        <v>1.909</v>
      </c>
      <c r="Y18">
        <v>1.2224999999999999</v>
      </c>
      <c r="Z18">
        <v>140.94999999999999</v>
      </c>
      <c r="AA18">
        <v>0.94230000000000003</v>
      </c>
      <c r="AB18">
        <v>132.87</v>
      </c>
      <c r="AC18">
        <v>1.2773000000000001</v>
      </c>
      <c r="AD18">
        <v>1792.1278</v>
      </c>
      <c r="AE18">
        <v>4210</v>
      </c>
      <c r="AF18">
        <v>13392</v>
      </c>
      <c r="AG18">
        <v>19.739999999999998</v>
      </c>
      <c r="AH18">
        <v>91.93</v>
      </c>
      <c r="AI18">
        <v>2.786</v>
      </c>
      <c r="AJ18">
        <v>105.196</v>
      </c>
      <c r="AL18" s="3">
        <v>44783</v>
      </c>
      <c r="AM18">
        <v>2.786</v>
      </c>
    </row>
    <row r="19" spans="1:39" x14ac:dyDescent="0.3">
      <c r="A19" s="3">
        <v>44782</v>
      </c>
      <c r="B19">
        <v>0.89749999999999996</v>
      </c>
      <c r="C19">
        <v>0.66400000000000003</v>
      </c>
      <c r="D19">
        <v>1.1072</v>
      </c>
      <c r="E19">
        <v>94.1</v>
      </c>
      <c r="F19">
        <v>0.69640000000000002</v>
      </c>
      <c r="G19">
        <v>0.73960000000000004</v>
      </c>
      <c r="H19">
        <v>104.82</v>
      </c>
      <c r="I19">
        <v>0.81010000000000004</v>
      </c>
      <c r="J19">
        <v>0.59940000000000004</v>
      </c>
      <c r="K19">
        <v>84.94</v>
      </c>
      <c r="L19">
        <v>0.62860000000000005</v>
      </c>
      <c r="M19">
        <v>1.4658</v>
      </c>
      <c r="N19">
        <v>1.3160000000000001</v>
      </c>
      <c r="O19">
        <v>0.97360000000000002</v>
      </c>
      <c r="P19">
        <v>137.97999999999999</v>
      </c>
      <c r="Q19">
        <v>1.6234</v>
      </c>
      <c r="R19">
        <v>0.84499999999999997</v>
      </c>
      <c r="S19">
        <v>1.0210999999999999</v>
      </c>
      <c r="T19">
        <v>1.7341</v>
      </c>
      <c r="U19">
        <v>1.5569</v>
      </c>
      <c r="V19">
        <v>1.1517999999999999</v>
      </c>
      <c r="W19">
        <v>163.24</v>
      </c>
      <c r="X19">
        <v>1.9205000000000001</v>
      </c>
      <c r="Y19">
        <v>1.208</v>
      </c>
      <c r="Z19">
        <v>141.66</v>
      </c>
      <c r="AA19">
        <v>0.95350000000000001</v>
      </c>
      <c r="AB19">
        <v>135.13</v>
      </c>
      <c r="AC19">
        <v>1.2887999999999999</v>
      </c>
      <c r="AD19">
        <v>1794.0845999999999</v>
      </c>
      <c r="AE19">
        <v>4124.5</v>
      </c>
      <c r="AF19">
        <v>13031.5</v>
      </c>
      <c r="AG19">
        <v>21.77</v>
      </c>
      <c r="AH19">
        <v>90.5</v>
      </c>
      <c r="AI19">
        <v>2.7970000000000002</v>
      </c>
      <c r="AJ19">
        <v>106.374</v>
      </c>
      <c r="AL19" s="3">
        <v>44782</v>
      </c>
      <c r="AM19">
        <v>2.7970000000000002</v>
      </c>
    </row>
    <row r="20" spans="1:39" x14ac:dyDescent="0.3">
      <c r="A20" s="3">
        <v>44781</v>
      </c>
      <c r="B20">
        <v>0.8982</v>
      </c>
      <c r="C20">
        <v>0.66739999999999999</v>
      </c>
      <c r="D20">
        <v>1.1108</v>
      </c>
      <c r="E20">
        <v>94.34</v>
      </c>
      <c r="F20">
        <v>0.69879999999999998</v>
      </c>
      <c r="G20">
        <v>0.7429</v>
      </c>
      <c r="H20">
        <v>105.02</v>
      </c>
      <c r="I20">
        <v>0.80810000000000004</v>
      </c>
      <c r="J20">
        <v>0.60040000000000004</v>
      </c>
      <c r="K20">
        <v>84.87</v>
      </c>
      <c r="L20">
        <v>0.62870000000000004</v>
      </c>
      <c r="M20">
        <v>1.4584999999999999</v>
      </c>
      <c r="N20">
        <v>1.3105</v>
      </c>
      <c r="O20">
        <v>0.97360000000000002</v>
      </c>
      <c r="P20">
        <v>137.63</v>
      </c>
      <c r="Q20">
        <v>1.6206</v>
      </c>
      <c r="R20">
        <v>0.84360000000000002</v>
      </c>
      <c r="S20">
        <v>1.0195000000000001</v>
      </c>
      <c r="T20">
        <v>1.7276</v>
      </c>
      <c r="U20">
        <v>1.5522</v>
      </c>
      <c r="V20">
        <v>1.1533</v>
      </c>
      <c r="W20">
        <v>163.03</v>
      </c>
      <c r="X20">
        <v>1.9196</v>
      </c>
      <c r="Y20">
        <v>1.2076</v>
      </c>
      <c r="Z20">
        <v>141.32</v>
      </c>
      <c r="AA20">
        <v>0.95499999999999996</v>
      </c>
      <c r="AB20">
        <v>135</v>
      </c>
      <c r="AC20">
        <v>1.2854000000000001</v>
      </c>
      <c r="AD20">
        <v>1788.5238999999999</v>
      </c>
      <c r="AE20">
        <v>4141.75</v>
      </c>
      <c r="AF20">
        <v>13183.25</v>
      </c>
      <c r="AG20">
        <v>21.29</v>
      </c>
      <c r="AH20">
        <v>90.76</v>
      </c>
      <c r="AI20">
        <v>2.7629999999999999</v>
      </c>
      <c r="AJ20">
        <v>106.435</v>
      </c>
      <c r="AL20" s="3">
        <v>44781</v>
      </c>
      <c r="AM20">
        <v>2.7629999999999999</v>
      </c>
    </row>
    <row r="21" spans="1:39" x14ac:dyDescent="0.3">
      <c r="A21" s="3">
        <v>44778</v>
      </c>
      <c r="B21">
        <v>0.89329999999999998</v>
      </c>
      <c r="C21">
        <v>0.66400000000000003</v>
      </c>
      <c r="D21">
        <v>1.109</v>
      </c>
      <c r="E21">
        <v>93.25</v>
      </c>
      <c r="F21">
        <v>0.69089999999999996</v>
      </c>
      <c r="G21">
        <v>0.74309999999999998</v>
      </c>
      <c r="H21">
        <v>104.35</v>
      </c>
      <c r="I21">
        <v>0.80500000000000005</v>
      </c>
      <c r="J21">
        <v>0.59840000000000004</v>
      </c>
      <c r="K21">
        <v>84.03</v>
      </c>
      <c r="L21">
        <v>0.62260000000000004</v>
      </c>
      <c r="M21">
        <v>1.4732000000000001</v>
      </c>
      <c r="N21">
        <v>1.3164</v>
      </c>
      <c r="O21">
        <v>0.97850000000000004</v>
      </c>
      <c r="P21">
        <v>137.41</v>
      </c>
      <c r="Q21">
        <v>1.6342000000000001</v>
      </c>
      <c r="R21">
        <v>0.84319999999999995</v>
      </c>
      <c r="S21">
        <v>1.0181</v>
      </c>
      <c r="T21">
        <v>1.7465999999999999</v>
      </c>
      <c r="U21">
        <v>1.5608</v>
      </c>
      <c r="V21">
        <v>1.1600999999999999</v>
      </c>
      <c r="W21">
        <v>162.91999999999999</v>
      </c>
      <c r="X21">
        <v>1.9376</v>
      </c>
      <c r="Y21">
        <v>1.2071000000000001</v>
      </c>
      <c r="Z21">
        <v>140.37</v>
      </c>
      <c r="AA21">
        <v>0.96109999999999995</v>
      </c>
      <c r="AB21">
        <v>134.97</v>
      </c>
      <c r="AC21">
        <v>1.2929999999999999</v>
      </c>
      <c r="AD21">
        <v>1774.15</v>
      </c>
      <c r="AE21">
        <v>4146.75</v>
      </c>
      <c r="AF21">
        <v>13228.75</v>
      </c>
      <c r="AG21">
        <v>21.15</v>
      </c>
      <c r="AH21">
        <v>89.01</v>
      </c>
      <c r="AI21">
        <v>2.84</v>
      </c>
      <c r="AJ21">
        <v>106.621</v>
      </c>
      <c r="AL21" s="3">
        <v>44778</v>
      </c>
      <c r="AM21">
        <v>2.84</v>
      </c>
    </row>
    <row r="22" spans="1:39" x14ac:dyDescent="0.3">
      <c r="A22" s="3">
        <v>44777</v>
      </c>
      <c r="B22">
        <v>0.89639999999999997</v>
      </c>
      <c r="C22">
        <v>0.66539999999999999</v>
      </c>
      <c r="D22">
        <v>1.1054999999999999</v>
      </c>
      <c r="E22">
        <v>92.59</v>
      </c>
      <c r="F22">
        <v>0.69679999999999997</v>
      </c>
      <c r="G22">
        <v>0.74229999999999996</v>
      </c>
      <c r="H22">
        <v>103.28</v>
      </c>
      <c r="I22">
        <v>0.81040000000000001</v>
      </c>
      <c r="J22">
        <v>0.60160000000000002</v>
      </c>
      <c r="K22">
        <v>83.7</v>
      </c>
      <c r="L22">
        <v>0.63019999999999998</v>
      </c>
      <c r="M22">
        <v>1.4696</v>
      </c>
      <c r="N22">
        <v>1.3181</v>
      </c>
      <c r="O22">
        <v>0.97850000000000004</v>
      </c>
      <c r="P22">
        <v>136.15</v>
      </c>
      <c r="Q22">
        <v>1.6255999999999999</v>
      </c>
      <c r="R22">
        <v>0.84219999999999995</v>
      </c>
      <c r="S22">
        <v>1.0243</v>
      </c>
      <c r="T22">
        <v>1.7444</v>
      </c>
      <c r="U22">
        <v>1.5646</v>
      </c>
      <c r="V22">
        <v>1.1615</v>
      </c>
      <c r="W22">
        <v>161.61000000000001</v>
      </c>
      <c r="X22">
        <v>1.9296</v>
      </c>
      <c r="Y22">
        <v>1.2157</v>
      </c>
      <c r="Z22">
        <v>139.08000000000001</v>
      </c>
      <c r="AA22">
        <v>0.95489999999999997</v>
      </c>
      <c r="AB22">
        <v>132.85</v>
      </c>
      <c r="AC22">
        <v>1.2864</v>
      </c>
      <c r="AD22">
        <v>1791.0813000000001</v>
      </c>
      <c r="AE22">
        <v>4152.25</v>
      </c>
      <c r="AF22">
        <v>13327</v>
      </c>
      <c r="AG22">
        <v>21.44</v>
      </c>
      <c r="AH22">
        <v>88.54</v>
      </c>
      <c r="AI22">
        <v>2.6760000000000002</v>
      </c>
      <c r="AJ22">
        <v>105.693</v>
      </c>
      <c r="AL22" s="3">
        <v>44777</v>
      </c>
      <c r="AM22">
        <v>2.6760000000000002</v>
      </c>
    </row>
    <row r="23" spans="1:39" x14ac:dyDescent="0.3">
      <c r="A23" s="3">
        <v>44776</v>
      </c>
      <c r="B23">
        <v>0.89170000000000005</v>
      </c>
      <c r="C23">
        <v>0.66710000000000003</v>
      </c>
      <c r="D23">
        <v>1.1071</v>
      </c>
      <c r="E23">
        <v>92.96</v>
      </c>
      <c r="F23">
        <v>0.69430000000000003</v>
      </c>
      <c r="G23">
        <v>0.74790000000000001</v>
      </c>
      <c r="H23">
        <v>104.22</v>
      </c>
      <c r="I23">
        <v>0.80489999999999995</v>
      </c>
      <c r="J23">
        <v>0.60209999999999997</v>
      </c>
      <c r="K23">
        <v>83.91</v>
      </c>
      <c r="L23">
        <v>0.627</v>
      </c>
      <c r="M23">
        <v>1.4624999999999999</v>
      </c>
      <c r="N23">
        <v>1.3048</v>
      </c>
      <c r="O23">
        <v>0.97619999999999996</v>
      </c>
      <c r="P23">
        <v>136.03</v>
      </c>
      <c r="Q23">
        <v>1.6201000000000001</v>
      </c>
      <c r="R23">
        <v>0.8367</v>
      </c>
      <c r="S23">
        <v>1.0164</v>
      </c>
      <c r="T23">
        <v>1.7476</v>
      </c>
      <c r="U23">
        <v>1.5591999999999999</v>
      </c>
      <c r="V23">
        <v>1.1664000000000001</v>
      </c>
      <c r="W23">
        <v>162.55000000000001</v>
      </c>
      <c r="X23">
        <v>1.9359</v>
      </c>
      <c r="Y23">
        <v>1.2142999999999999</v>
      </c>
      <c r="Z23">
        <v>139.30000000000001</v>
      </c>
      <c r="AA23">
        <v>0.96050000000000002</v>
      </c>
      <c r="AB23">
        <v>133.86000000000001</v>
      </c>
      <c r="AC23">
        <v>1.2838000000000001</v>
      </c>
      <c r="AD23">
        <v>1764.896</v>
      </c>
      <c r="AE23">
        <v>4156.25</v>
      </c>
      <c r="AF23">
        <v>13271.5</v>
      </c>
      <c r="AG23">
        <v>21.95</v>
      </c>
      <c r="AH23">
        <v>90.66</v>
      </c>
      <c r="AI23">
        <v>2.7480000000000002</v>
      </c>
      <c r="AJ23">
        <v>106.506</v>
      </c>
      <c r="AL23" s="3">
        <v>44776</v>
      </c>
      <c r="AM23">
        <v>2.7480000000000002</v>
      </c>
    </row>
    <row r="24" spans="1:39" x14ac:dyDescent="0.3">
      <c r="A24" s="3">
        <v>44775</v>
      </c>
      <c r="B24">
        <v>0.8911</v>
      </c>
      <c r="C24">
        <v>0.66220000000000001</v>
      </c>
      <c r="D24">
        <v>1.1051</v>
      </c>
      <c r="E24">
        <v>92.13</v>
      </c>
      <c r="F24">
        <v>0.69189999999999996</v>
      </c>
      <c r="G24">
        <v>0.74309999999999998</v>
      </c>
      <c r="H24">
        <v>103.38</v>
      </c>
      <c r="I24">
        <v>0.80579999999999996</v>
      </c>
      <c r="J24">
        <v>0.5988</v>
      </c>
      <c r="K24">
        <v>83.31</v>
      </c>
      <c r="L24">
        <v>0.62560000000000004</v>
      </c>
      <c r="M24">
        <v>1.4686999999999999</v>
      </c>
      <c r="N24">
        <v>1.3095000000000001</v>
      </c>
      <c r="O24">
        <v>0.97309999999999997</v>
      </c>
      <c r="P24">
        <v>135.38</v>
      </c>
      <c r="Q24">
        <v>1.6240000000000001</v>
      </c>
      <c r="R24">
        <v>0.83509999999999995</v>
      </c>
      <c r="S24">
        <v>1.0164</v>
      </c>
      <c r="T24">
        <v>1.7582</v>
      </c>
      <c r="U24">
        <v>1.5676000000000001</v>
      </c>
      <c r="V24">
        <v>1.1649</v>
      </c>
      <c r="W24">
        <v>162.07</v>
      </c>
      <c r="X24">
        <v>1.9440999999999999</v>
      </c>
      <c r="Y24">
        <v>1.2172000000000001</v>
      </c>
      <c r="Z24">
        <v>139.04</v>
      </c>
      <c r="AA24">
        <v>0.95740000000000003</v>
      </c>
      <c r="AB24">
        <v>133.16</v>
      </c>
      <c r="AC24">
        <v>1.288</v>
      </c>
      <c r="AD24">
        <v>1759.7465999999999</v>
      </c>
      <c r="AE24">
        <v>4093.75</v>
      </c>
      <c r="AF24">
        <v>12924.5</v>
      </c>
      <c r="AG24">
        <v>23.93</v>
      </c>
      <c r="AH24">
        <v>94.42</v>
      </c>
      <c r="AI24">
        <v>2.7410000000000001</v>
      </c>
      <c r="AJ24">
        <v>106.241</v>
      </c>
      <c r="AL24" s="3">
        <v>44775</v>
      </c>
      <c r="AM24">
        <v>2.7410000000000001</v>
      </c>
    </row>
    <row r="25" spans="1:39" x14ac:dyDescent="0.3">
      <c r="A25" s="3">
        <v>44774</v>
      </c>
      <c r="B25">
        <v>0.90190000000000003</v>
      </c>
      <c r="C25">
        <v>0.66679999999999995</v>
      </c>
      <c r="D25">
        <v>1.1088</v>
      </c>
      <c r="E25">
        <v>92.43</v>
      </c>
      <c r="F25">
        <v>0.70230000000000004</v>
      </c>
      <c r="G25">
        <v>0.73909999999999998</v>
      </c>
      <c r="H25">
        <v>102.45</v>
      </c>
      <c r="I25">
        <v>0.81259999999999999</v>
      </c>
      <c r="J25">
        <v>0.6008</v>
      </c>
      <c r="K25">
        <v>83.28</v>
      </c>
      <c r="L25">
        <v>0.6331</v>
      </c>
      <c r="M25">
        <v>1.4605999999999999</v>
      </c>
      <c r="N25">
        <v>1.3177000000000001</v>
      </c>
      <c r="O25">
        <v>0.97430000000000005</v>
      </c>
      <c r="P25">
        <v>135.05000000000001</v>
      </c>
      <c r="Q25">
        <v>1.62</v>
      </c>
      <c r="R25">
        <v>0.83750000000000002</v>
      </c>
      <c r="S25">
        <v>1.0261</v>
      </c>
      <c r="T25">
        <v>1.7435</v>
      </c>
      <c r="U25">
        <v>1.5729</v>
      </c>
      <c r="V25">
        <v>1.1629</v>
      </c>
      <c r="W25">
        <v>161.19999999999999</v>
      </c>
      <c r="X25">
        <v>1.9337</v>
      </c>
      <c r="Y25">
        <v>1.2248000000000001</v>
      </c>
      <c r="Z25">
        <v>138.6</v>
      </c>
      <c r="AA25">
        <v>0.94950000000000001</v>
      </c>
      <c r="AB25">
        <v>131.61000000000001</v>
      </c>
      <c r="AC25">
        <v>1.2845</v>
      </c>
      <c r="AD25">
        <v>1771.7292</v>
      </c>
      <c r="AE25">
        <v>4120.5</v>
      </c>
      <c r="AF25">
        <v>12962.5</v>
      </c>
      <c r="AG25">
        <v>22.84</v>
      </c>
      <c r="AH25">
        <v>93.89</v>
      </c>
      <c r="AI25">
        <v>2.605</v>
      </c>
      <c r="AJ25">
        <v>105.45</v>
      </c>
      <c r="AL25" s="3">
        <v>44774</v>
      </c>
      <c r="AM25">
        <v>2.605</v>
      </c>
    </row>
    <row r="26" spans="1:39" x14ac:dyDescent="0.3">
      <c r="A26" s="3">
        <v>44771</v>
      </c>
      <c r="B26">
        <v>0.89359999999999995</v>
      </c>
      <c r="C26">
        <v>0.66459999999999997</v>
      </c>
      <c r="D26">
        <v>1.1100000000000001</v>
      </c>
      <c r="E26">
        <v>93.03</v>
      </c>
      <c r="F26">
        <v>0.69850000000000001</v>
      </c>
      <c r="G26">
        <v>0.74360000000000004</v>
      </c>
      <c r="H26">
        <v>104.1</v>
      </c>
      <c r="I26">
        <v>0.8044</v>
      </c>
      <c r="J26">
        <v>0.59819999999999995</v>
      </c>
      <c r="K26">
        <v>83.75</v>
      </c>
      <c r="L26">
        <v>0.62880000000000003</v>
      </c>
      <c r="M26">
        <v>1.4623999999999999</v>
      </c>
      <c r="N26">
        <v>1.3071999999999999</v>
      </c>
      <c r="O26">
        <v>0.97209999999999996</v>
      </c>
      <c r="P26">
        <v>136.09</v>
      </c>
      <c r="Q26">
        <v>1.6236999999999999</v>
      </c>
      <c r="R26">
        <v>0.8397</v>
      </c>
      <c r="S26">
        <v>1.0218</v>
      </c>
      <c r="T26">
        <v>1.7412000000000001</v>
      </c>
      <c r="U26">
        <v>1.5564</v>
      </c>
      <c r="V26">
        <v>1.1575</v>
      </c>
      <c r="W26">
        <v>162.04</v>
      </c>
      <c r="X26">
        <v>1.9333</v>
      </c>
      <c r="Y26">
        <v>1.2165999999999999</v>
      </c>
      <c r="Z26">
        <v>139.93</v>
      </c>
      <c r="AA26">
        <v>0.95140000000000002</v>
      </c>
      <c r="AB26">
        <v>133.19</v>
      </c>
      <c r="AC26">
        <v>1.2793000000000001</v>
      </c>
      <c r="AD26">
        <v>1765.22</v>
      </c>
      <c r="AE26">
        <v>4133.5</v>
      </c>
      <c r="AF26">
        <v>12971.5</v>
      </c>
      <c r="AG26">
        <v>21.33</v>
      </c>
      <c r="AH26">
        <v>98.62</v>
      </c>
      <c r="AI26">
        <v>2.6419999999999999</v>
      </c>
      <c r="AJ26">
        <v>105.90300000000001</v>
      </c>
      <c r="AL26" s="3">
        <v>44771</v>
      </c>
      <c r="AM26">
        <v>2.6419999999999999</v>
      </c>
    </row>
    <row r="27" spans="1:39" x14ac:dyDescent="0.3">
      <c r="A27" s="3">
        <v>44770</v>
      </c>
      <c r="B27">
        <v>0.89419999999999999</v>
      </c>
      <c r="C27">
        <v>0.66669999999999996</v>
      </c>
      <c r="D27">
        <v>1.1095999999999999</v>
      </c>
      <c r="E27">
        <v>93.75</v>
      </c>
      <c r="F27">
        <v>0.69850000000000001</v>
      </c>
      <c r="G27">
        <v>0.74550000000000005</v>
      </c>
      <c r="H27">
        <v>104.83</v>
      </c>
      <c r="I27">
        <v>0.8054</v>
      </c>
      <c r="J27">
        <v>0.60050000000000003</v>
      </c>
      <c r="K27">
        <v>84.43</v>
      </c>
      <c r="L27">
        <v>0.62890000000000001</v>
      </c>
      <c r="M27">
        <v>1.4594</v>
      </c>
      <c r="N27">
        <v>1.3053999999999999</v>
      </c>
      <c r="O27">
        <v>0.97330000000000005</v>
      </c>
      <c r="P27">
        <v>136.85</v>
      </c>
      <c r="Q27">
        <v>1.6198999999999999</v>
      </c>
      <c r="R27">
        <v>0.83699999999999997</v>
      </c>
      <c r="S27">
        <v>1.0196000000000001</v>
      </c>
      <c r="T27">
        <v>1.7435</v>
      </c>
      <c r="U27">
        <v>1.5595000000000001</v>
      </c>
      <c r="V27">
        <v>1.1628000000000001</v>
      </c>
      <c r="W27">
        <v>163.49</v>
      </c>
      <c r="X27">
        <v>1.9352</v>
      </c>
      <c r="Y27">
        <v>1.2169000000000001</v>
      </c>
      <c r="Z27">
        <v>140.55000000000001</v>
      </c>
      <c r="AA27">
        <v>0.95479999999999998</v>
      </c>
      <c r="AB27">
        <v>134.28</v>
      </c>
      <c r="AC27">
        <v>1.2804</v>
      </c>
      <c r="AD27">
        <v>1755.4937</v>
      </c>
      <c r="AE27">
        <v>4073.5</v>
      </c>
      <c r="AF27">
        <v>12737.5</v>
      </c>
      <c r="AG27">
        <v>22.33</v>
      </c>
      <c r="AH27">
        <v>96.42</v>
      </c>
      <c r="AI27">
        <v>2.681</v>
      </c>
      <c r="AJ27">
        <v>106.351</v>
      </c>
      <c r="AL27" s="3">
        <v>44770</v>
      </c>
      <c r="AM27">
        <v>2.681</v>
      </c>
    </row>
    <row r="28" spans="1:39" x14ac:dyDescent="0.3">
      <c r="A28" s="3">
        <v>44769</v>
      </c>
      <c r="B28">
        <v>0.8962</v>
      </c>
      <c r="C28">
        <v>0.67079999999999995</v>
      </c>
      <c r="D28">
        <v>1.1158999999999999</v>
      </c>
      <c r="E28">
        <v>95.45</v>
      </c>
      <c r="F28">
        <v>0.69899999999999995</v>
      </c>
      <c r="G28">
        <v>0.74809999999999999</v>
      </c>
      <c r="H28">
        <v>106.45</v>
      </c>
      <c r="I28">
        <v>0.80269999999999997</v>
      </c>
      <c r="J28">
        <v>0.60089999999999999</v>
      </c>
      <c r="K28">
        <v>85.49</v>
      </c>
      <c r="L28">
        <v>0.62609999999999999</v>
      </c>
      <c r="M28">
        <v>1.4584999999999999</v>
      </c>
      <c r="N28">
        <v>1.3080000000000001</v>
      </c>
      <c r="O28">
        <v>0.97909999999999997</v>
      </c>
      <c r="P28">
        <v>139.31</v>
      </c>
      <c r="Q28">
        <v>1.6287</v>
      </c>
      <c r="R28">
        <v>0.83899999999999997</v>
      </c>
      <c r="S28">
        <v>1.0202</v>
      </c>
      <c r="T28">
        <v>1.7371000000000001</v>
      </c>
      <c r="U28">
        <v>1.5579000000000001</v>
      </c>
      <c r="V28">
        <v>1.1660999999999999</v>
      </c>
      <c r="W28">
        <v>165.92</v>
      </c>
      <c r="X28">
        <v>1.9398</v>
      </c>
      <c r="Y28">
        <v>1.2151000000000001</v>
      </c>
      <c r="Z28">
        <v>142.22</v>
      </c>
      <c r="AA28">
        <v>0.9597</v>
      </c>
      <c r="AB28">
        <v>136.55000000000001</v>
      </c>
      <c r="AC28">
        <v>1.2821</v>
      </c>
      <c r="AD28">
        <v>1733.8922</v>
      </c>
      <c r="AE28">
        <v>4024.5</v>
      </c>
      <c r="AF28">
        <v>12619</v>
      </c>
      <c r="AG28">
        <v>23.24</v>
      </c>
      <c r="AH28">
        <v>97.26</v>
      </c>
      <c r="AI28">
        <v>2.7320000000000002</v>
      </c>
      <c r="AJ28">
        <v>106.452</v>
      </c>
      <c r="AL28" s="3">
        <v>44769</v>
      </c>
      <c r="AM28">
        <v>2.7320000000000002</v>
      </c>
    </row>
    <row r="29" spans="1:39" x14ac:dyDescent="0.3">
      <c r="A29" s="3">
        <v>44768</v>
      </c>
      <c r="B29">
        <v>0.89390000000000003</v>
      </c>
      <c r="C29">
        <v>0.66790000000000005</v>
      </c>
      <c r="D29">
        <v>1.1124000000000001</v>
      </c>
      <c r="E29">
        <v>94.99</v>
      </c>
      <c r="F29">
        <v>0.69379999999999997</v>
      </c>
      <c r="G29">
        <v>0.74680000000000002</v>
      </c>
      <c r="H29">
        <v>106.22</v>
      </c>
      <c r="I29">
        <v>0.80310000000000004</v>
      </c>
      <c r="J29">
        <v>0.6</v>
      </c>
      <c r="K29">
        <v>85.34</v>
      </c>
      <c r="L29">
        <v>0.62329999999999997</v>
      </c>
      <c r="M29">
        <v>1.4573</v>
      </c>
      <c r="N29">
        <v>1.3030999999999999</v>
      </c>
      <c r="O29">
        <v>0.97360000000000002</v>
      </c>
      <c r="P29">
        <v>138.47</v>
      </c>
      <c r="Q29">
        <v>1.6215999999999999</v>
      </c>
      <c r="R29">
        <v>0.84079999999999999</v>
      </c>
      <c r="S29">
        <v>1.0114000000000001</v>
      </c>
      <c r="T29">
        <v>1.7326999999999999</v>
      </c>
      <c r="U29">
        <v>1.5492999999999999</v>
      </c>
      <c r="V29">
        <v>1.1575</v>
      </c>
      <c r="W29">
        <v>164.63</v>
      </c>
      <c r="X29">
        <v>1.9279999999999999</v>
      </c>
      <c r="Y29">
        <v>1.2024999999999999</v>
      </c>
      <c r="Z29">
        <v>142.16999999999999</v>
      </c>
      <c r="AA29">
        <v>0.96260000000000001</v>
      </c>
      <c r="AB29">
        <v>136.91</v>
      </c>
      <c r="AC29">
        <v>1.2884</v>
      </c>
      <c r="AD29">
        <v>1717.0005000000001</v>
      </c>
      <c r="AE29">
        <v>3923.25</v>
      </c>
      <c r="AF29">
        <v>12112.5</v>
      </c>
      <c r="AG29">
        <v>24.69</v>
      </c>
      <c r="AH29">
        <v>94.98</v>
      </c>
      <c r="AI29">
        <v>2.7869999999999999</v>
      </c>
      <c r="AJ29">
        <v>107.18899999999999</v>
      </c>
      <c r="AL29" s="3">
        <v>44768</v>
      </c>
      <c r="AM29">
        <v>2.7869999999999999</v>
      </c>
    </row>
    <row r="30" spans="1:39" x14ac:dyDescent="0.3">
      <c r="A30" s="3">
        <v>44767</v>
      </c>
      <c r="B30">
        <v>0.89329999999999998</v>
      </c>
      <c r="C30">
        <v>0.67049999999999998</v>
      </c>
      <c r="D30">
        <v>1.1093</v>
      </c>
      <c r="E30">
        <v>95.02</v>
      </c>
      <c r="F30">
        <v>0.69530000000000003</v>
      </c>
      <c r="G30">
        <v>0.75039999999999996</v>
      </c>
      <c r="H30">
        <v>106.33</v>
      </c>
      <c r="I30">
        <v>0.80479999999999996</v>
      </c>
      <c r="J30">
        <v>0.60409999999999997</v>
      </c>
      <c r="K30">
        <v>85.6</v>
      </c>
      <c r="L30">
        <v>0.62639999999999996</v>
      </c>
      <c r="M30">
        <v>1.4694</v>
      </c>
      <c r="N30">
        <v>1.3130999999999999</v>
      </c>
      <c r="O30">
        <v>0.98560000000000003</v>
      </c>
      <c r="P30">
        <v>139.66999999999999</v>
      </c>
      <c r="Q30">
        <v>1.6305000000000001</v>
      </c>
      <c r="R30">
        <v>0.84840000000000004</v>
      </c>
      <c r="S30">
        <v>1.022</v>
      </c>
      <c r="T30">
        <v>1.7314000000000001</v>
      </c>
      <c r="U30">
        <v>1.5471999999999999</v>
      </c>
      <c r="V30">
        <v>1.1613</v>
      </c>
      <c r="W30">
        <v>164.57</v>
      </c>
      <c r="X30">
        <v>1.9212</v>
      </c>
      <c r="Y30">
        <v>1.2041999999999999</v>
      </c>
      <c r="Z30">
        <v>141.65</v>
      </c>
      <c r="AA30">
        <v>0.96440000000000003</v>
      </c>
      <c r="AB30">
        <v>136.66</v>
      </c>
      <c r="AC30">
        <v>1.2847999999999999</v>
      </c>
      <c r="AD30">
        <v>1718.78</v>
      </c>
      <c r="AE30">
        <v>3970</v>
      </c>
      <c r="AF30">
        <v>12354.5</v>
      </c>
      <c r="AG30">
        <v>23.36</v>
      </c>
      <c r="AH30">
        <v>96.7</v>
      </c>
      <c r="AI30">
        <v>2.82</v>
      </c>
      <c r="AJ30">
        <v>106.483</v>
      </c>
      <c r="AL30" s="3">
        <v>44767</v>
      </c>
      <c r="AM30">
        <v>2.82</v>
      </c>
    </row>
    <row r="31" spans="1:39" x14ac:dyDescent="0.3">
      <c r="A31" s="3">
        <v>44764</v>
      </c>
      <c r="B31">
        <v>0.89429999999999998</v>
      </c>
      <c r="C31">
        <v>0.66569999999999996</v>
      </c>
      <c r="D31">
        <v>1.1069</v>
      </c>
      <c r="E31">
        <v>94.21</v>
      </c>
      <c r="F31">
        <v>0.6925</v>
      </c>
      <c r="G31">
        <v>0.74419999999999997</v>
      </c>
      <c r="H31">
        <v>105.32</v>
      </c>
      <c r="I31">
        <v>0.80740000000000001</v>
      </c>
      <c r="J31">
        <v>0.60099999999999998</v>
      </c>
      <c r="K31">
        <v>85.06</v>
      </c>
      <c r="L31">
        <v>0.62519999999999998</v>
      </c>
      <c r="M31">
        <v>1.4739</v>
      </c>
      <c r="N31">
        <v>1.3185</v>
      </c>
      <c r="O31">
        <v>0.98150000000000004</v>
      </c>
      <c r="P31">
        <v>138.91</v>
      </c>
      <c r="Q31">
        <v>1.6319999999999999</v>
      </c>
      <c r="R31">
        <v>0.85040000000000004</v>
      </c>
      <c r="S31">
        <v>1.0209999999999999</v>
      </c>
      <c r="T31">
        <v>1.7325999999999999</v>
      </c>
      <c r="U31">
        <v>1.5499000000000001</v>
      </c>
      <c r="V31">
        <v>1.1537999999999999</v>
      </c>
      <c r="W31">
        <v>163.29</v>
      </c>
      <c r="X31">
        <v>1.9185000000000001</v>
      </c>
      <c r="Y31">
        <v>1.2001999999999999</v>
      </c>
      <c r="Z31">
        <v>141.47</v>
      </c>
      <c r="AA31">
        <v>0.96130000000000004</v>
      </c>
      <c r="AB31">
        <v>136.05000000000001</v>
      </c>
      <c r="AC31">
        <v>1.2914000000000001</v>
      </c>
      <c r="AD31">
        <v>1726.46</v>
      </c>
      <c r="AE31">
        <v>3965</v>
      </c>
      <c r="AF31">
        <v>12423.5</v>
      </c>
      <c r="AG31">
        <v>23.03</v>
      </c>
      <c r="AH31">
        <v>94.7</v>
      </c>
      <c r="AI31">
        <v>2.7810000000000001</v>
      </c>
      <c r="AJ31">
        <v>106.73</v>
      </c>
      <c r="AL31" s="3">
        <v>44764</v>
      </c>
      <c r="AM31">
        <v>2.7810000000000001</v>
      </c>
    </row>
    <row r="32" spans="1:39" x14ac:dyDescent="0.3">
      <c r="A32" s="3">
        <v>44763</v>
      </c>
      <c r="B32">
        <v>0.89159999999999995</v>
      </c>
      <c r="C32">
        <v>0.66969999999999996</v>
      </c>
      <c r="D32">
        <v>1.1083000000000001</v>
      </c>
      <c r="E32">
        <v>95.18</v>
      </c>
      <c r="F32">
        <v>0.69289999999999996</v>
      </c>
      <c r="G32">
        <v>0.751</v>
      </c>
      <c r="H32">
        <v>106.74</v>
      </c>
      <c r="I32">
        <v>0.80430000000000001</v>
      </c>
      <c r="J32">
        <v>0.60419999999999996</v>
      </c>
      <c r="K32">
        <v>85.87</v>
      </c>
      <c r="L32">
        <v>0.62509999999999999</v>
      </c>
      <c r="M32">
        <v>1.4757</v>
      </c>
      <c r="N32">
        <v>1.3160000000000001</v>
      </c>
      <c r="O32">
        <v>0.98850000000000005</v>
      </c>
      <c r="P32">
        <v>140.5</v>
      </c>
      <c r="Q32">
        <v>1.6359999999999999</v>
      </c>
      <c r="R32">
        <v>0.85260000000000002</v>
      </c>
      <c r="S32">
        <v>1.0227999999999999</v>
      </c>
      <c r="T32">
        <v>1.7302999999999999</v>
      </c>
      <c r="U32">
        <v>1.5430999999999999</v>
      </c>
      <c r="V32">
        <v>1.1591</v>
      </c>
      <c r="W32">
        <v>164.75</v>
      </c>
      <c r="X32">
        <v>1.9182999999999999</v>
      </c>
      <c r="Y32">
        <v>1.1993</v>
      </c>
      <c r="Z32">
        <v>142.07</v>
      </c>
      <c r="AA32">
        <v>0.96650000000000003</v>
      </c>
      <c r="AB32">
        <v>137.37</v>
      </c>
      <c r="AC32">
        <v>1.2867</v>
      </c>
      <c r="AD32">
        <v>1718.4924000000001</v>
      </c>
      <c r="AE32">
        <v>4001.25</v>
      </c>
      <c r="AF32">
        <v>12640</v>
      </c>
      <c r="AG32">
        <v>23.11</v>
      </c>
      <c r="AH32">
        <v>96.35</v>
      </c>
      <c r="AI32">
        <v>2.9079999999999999</v>
      </c>
      <c r="AJ32">
        <v>106.91</v>
      </c>
      <c r="AL32" s="3">
        <v>44763</v>
      </c>
      <c r="AM32">
        <v>2.9079999999999999</v>
      </c>
    </row>
    <row r="33" spans="1:39" x14ac:dyDescent="0.3">
      <c r="A33" s="3"/>
      <c r="AL33" s="3">
        <v>44762</v>
      </c>
      <c r="AM33">
        <v>3.036</v>
      </c>
    </row>
    <row r="34" spans="1:39" x14ac:dyDescent="0.3">
      <c r="A34" s="3"/>
      <c r="AL34" s="3">
        <v>44761</v>
      </c>
      <c r="AM34">
        <v>3.0190000000000001</v>
      </c>
    </row>
    <row r="35" spans="1:39" x14ac:dyDescent="0.3">
      <c r="A35" s="3"/>
      <c r="AL35" s="3">
        <v>44760</v>
      </c>
      <c r="AM35">
        <v>2.96</v>
      </c>
    </row>
    <row r="36" spans="1:39" x14ac:dyDescent="0.3">
      <c r="A36" s="3"/>
      <c r="AL36" s="3">
        <v>44757</v>
      </c>
      <c r="AM36">
        <v>2.93</v>
      </c>
    </row>
    <row r="37" spans="1:39" x14ac:dyDescent="0.3">
      <c r="A37" s="3"/>
      <c r="AL37" s="3">
        <v>44756</v>
      </c>
      <c r="AM37">
        <v>2.9590000000000001</v>
      </c>
    </row>
    <row r="38" spans="1:39" x14ac:dyDescent="0.3">
      <c r="A38" s="3" t="s">
        <v>59</v>
      </c>
      <c r="B38" s="4">
        <f t="shared" ref="B38:AD38" si="0">AVERAGE(B3:B17)</f>
        <v>0.89944666666666662</v>
      </c>
      <c r="C38" s="4">
        <f t="shared" si="0"/>
        <v>0.66625333333333325</v>
      </c>
      <c r="D38" s="4">
        <f t="shared" si="0"/>
        <v>1.1121933333333331</v>
      </c>
      <c r="E38" s="4">
        <f t="shared" si="0"/>
        <v>94.599333333333334</v>
      </c>
      <c r="F38" s="4">
        <f t="shared" si="0"/>
        <v>0.69450666666666661</v>
      </c>
      <c r="G38" s="4">
        <f t="shared" si="0"/>
        <v>0.74054666666666669</v>
      </c>
      <c r="H38" s="4">
        <f t="shared" si="0"/>
        <v>105.14466666666667</v>
      </c>
      <c r="I38" s="4">
        <f t="shared" si="0"/>
        <v>0.80828</v>
      </c>
      <c r="J38" s="4">
        <f t="shared" si="0"/>
        <v>0.5986866666666667</v>
      </c>
      <c r="K38" s="4">
        <f t="shared" si="0"/>
        <v>85.00066666666666</v>
      </c>
      <c r="L38" s="4">
        <f t="shared" si="0"/>
        <v>0.62419333333333327</v>
      </c>
      <c r="M38" s="4">
        <f t="shared" si="0"/>
        <v>1.4490933333333333</v>
      </c>
      <c r="N38" s="4">
        <f t="shared" si="0"/>
        <v>1.303766666666667</v>
      </c>
      <c r="O38" s="4">
        <f t="shared" si="0"/>
        <v>0.96574666666666664</v>
      </c>
      <c r="P38" s="4">
        <f t="shared" si="0"/>
        <v>137.12133333333335</v>
      </c>
      <c r="Q38" s="4">
        <f t="shared" si="0"/>
        <v>1.6122266666666667</v>
      </c>
      <c r="R38" s="4">
        <f t="shared" si="0"/>
        <v>0.84694666666666651</v>
      </c>
      <c r="S38" s="4">
        <f t="shared" si="0"/>
        <v>1.0067066666666669</v>
      </c>
      <c r="T38" s="4">
        <f t="shared" si="0"/>
        <v>1.7104399999999997</v>
      </c>
      <c r="U38" s="4">
        <f t="shared" si="0"/>
        <v>1.5390066666666664</v>
      </c>
      <c r="V38" s="4">
        <f t="shared" si="0"/>
        <v>1.1400066666666668</v>
      </c>
      <c r="W38" s="4">
        <f t="shared" si="0"/>
        <v>161.85466666666665</v>
      </c>
      <c r="X38" s="4">
        <f t="shared" si="0"/>
        <v>1.90296</v>
      </c>
      <c r="Y38" s="4">
        <f t="shared" si="0"/>
        <v>1.1882933333333336</v>
      </c>
      <c r="Z38" s="4">
        <f t="shared" si="0"/>
        <v>141.93266666666668</v>
      </c>
      <c r="AA38" s="4">
        <f t="shared" si="0"/>
        <v>0.95943333333333347</v>
      </c>
      <c r="AB38" s="4">
        <f t="shared" si="0"/>
        <v>136.22866666666667</v>
      </c>
      <c r="AC38" s="4">
        <f t="shared" si="0"/>
        <v>1.2951933333333334</v>
      </c>
      <c r="AD38" s="4">
        <f t="shared" si="0"/>
        <v>1754.4204400000003</v>
      </c>
      <c r="AE38" s="9">
        <f t="shared" ref="AE38:AJ38" si="1">AVERAGE(AE3:AE17)</f>
        <v>4172.166666666667</v>
      </c>
      <c r="AF38" s="9">
        <f t="shared" si="1"/>
        <v>13087.85</v>
      </c>
      <c r="AG38" s="9">
        <f t="shared" si="1"/>
        <v>22.406666666666663</v>
      </c>
      <c r="AH38" s="9">
        <f t="shared" si="1"/>
        <v>91.564000000000007</v>
      </c>
      <c r="AI38" s="9">
        <f t="shared" si="1"/>
        <v>2.9819999999999998</v>
      </c>
      <c r="AJ38" s="9">
        <f t="shared" si="1"/>
        <v>107.75500000000001</v>
      </c>
      <c r="AL38" s="3">
        <v>44755</v>
      </c>
      <c r="AM38" s="9">
        <v>2.9060000000000001</v>
      </c>
    </row>
    <row r="39" spans="1:39" x14ac:dyDescent="0.3">
      <c r="A39" s="3" t="s">
        <v>60</v>
      </c>
      <c r="B39" s="4">
        <f t="shared" ref="B39:AD39" si="2">_xlfn.STDEV.P(B3:B17)</f>
        <v>4.652148846381504E-3</v>
      </c>
      <c r="C39" s="4">
        <f t="shared" si="2"/>
        <v>3.8746813489054111E-3</v>
      </c>
      <c r="D39" s="4">
        <f t="shared" si="2"/>
        <v>7.3505071631524378E-3</v>
      </c>
      <c r="E39" s="4">
        <f t="shared" si="2"/>
        <v>0.58821160213726453</v>
      </c>
      <c r="F39" s="4">
        <f t="shared" si="2"/>
        <v>8.3814451153856676E-3</v>
      </c>
      <c r="G39" s="4">
        <f t="shared" si="2"/>
        <v>3.9864548438709613E-3</v>
      </c>
      <c r="H39" s="4">
        <f t="shared" si="2"/>
        <v>0.80474316123565603</v>
      </c>
      <c r="I39" s="4">
        <f t="shared" si="2"/>
        <v>8.0911639047379011E-3</v>
      </c>
      <c r="J39" s="4">
        <f t="shared" si="2"/>
        <v>4.2306605735852676E-3</v>
      </c>
      <c r="K39" s="4">
        <f t="shared" si="2"/>
        <v>0.42515043089345206</v>
      </c>
      <c r="L39" s="4">
        <f t="shared" si="2"/>
        <v>1.0715002981282303E-2</v>
      </c>
      <c r="M39" s="4">
        <f t="shared" si="2"/>
        <v>9.9076042624956645E-3</v>
      </c>
      <c r="N39" s="4">
        <f t="shared" si="2"/>
        <v>8.4005290838666188E-3</v>
      </c>
      <c r="O39" s="4">
        <f t="shared" si="2"/>
        <v>5.3862623610646957E-3</v>
      </c>
      <c r="P39" s="4">
        <f t="shared" si="2"/>
        <v>0.93449356456972388</v>
      </c>
      <c r="Q39" s="4">
        <f t="shared" si="2"/>
        <v>1.3181070602277429E-2</v>
      </c>
      <c r="R39" s="4">
        <f t="shared" si="2"/>
        <v>5.5285762684036252E-3</v>
      </c>
      <c r="S39" s="4">
        <f t="shared" si="2"/>
        <v>1.165621245898036E-2</v>
      </c>
      <c r="T39" s="4">
        <f t="shared" si="2"/>
        <v>1.1873432528127647E-2</v>
      </c>
      <c r="U39" s="4">
        <f t="shared" si="2"/>
        <v>1.2086602316430986E-2</v>
      </c>
      <c r="V39" s="4">
        <f t="shared" si="2"/>
        <v>4.8021476676818409E-3</v>
      </c>
      <c r="W39" s="4">
        <f t="shared" si="2"/>
        <v>0.48221525852627195</v>
      </c>
      <c r="X39" s="4">
        <f t="shared" si="2"/>
        <v>9.4376409481748292E-3</v>
      </c>
      <c r="Y39" s="4">
        <f t="shared" si="2"/>
        <v>1.7746303527464237E-2</v>
      </c>
      <c r="Z39" s="4">
        <f t="shared" si="2"/>
        <v>0.59296392995039748</v>
      </c>
      <c r="AA39" s="4">
        <f t="shared" si="2"/>
        <v>1.1236943040208426E-2</v>
      </c>
      <c r="AB39" s="4">
        <f t="shared" si="2"/>
        <v>1.9304847980638349</v>
      </c>
      <c r="AC39" s="4">
        <f t="shared" si="2"/>
        <v>1.0129459785968591E-2</v>
      </c>
      <c r="AD39" s="4">
        <f t="shared" si="2"/>
        <v>23.556155130292368</v>
      </c>
      <c r="AE39" s="9">
        <f t="shared" ref="AE39:AJ39" si="3">_xlfn.STDEV.P(AE3:AE17)</f>
        <v>108.53719280607096</v>
      </c>
      <c r="AF39" s="9">
        <f t="shared" si="3"/>
        <v>445.38021958771367</v>
      </c>
      <c r="AG39" s="9">
        <f t="shared" si="3"/>
        <v>2.6169897889666442</v>
      </c>
      <c r="AH39" s="9">
        <f t="shared" si="3"/>
        <v>2.6941437724565991</v>
      </c>
      <c r="AI39" s="9">
        <f t="shared" si="3"/>
        <v>0.11303863646264199</v>
      </c>
      <c r="AJ39" s="9">
        <f t="shared" si="3"/>
        <v>1.2959214996801811</v>
      </c>
      <c r="AL39" s="3">
        <v>44754</v>
      </c>
      <c r="AM39" s="9">
        <v>2.9580000000000002</v>
      </c>
    </row>
    <row r="40" spans="1:39" x14ac:dyDescent="0.3">
      <c r="A40" s="3" t="s">
        <v>61</v>
      </c>
      <c r="B40" s="4">
        <f t="shared" ref="B40:AJ40" si="4">B38-B39</f>
        <v>0.89479451782028507</v>
      </c>
      <c r="C40" s="4">
        <f t="shared" si="4"/>
        <v>0.6623786519844278</v>
      </c>
      <c r="D40" s="4">
        <f t="shared" si="4"/>
        <v>1.1048428261701808</v>
      </c>
      <c r="E40" s="4">
        <f t="shared" si="4"/>
        <v>94.01112173119607</v>
      </c>
      <c r="F40" s="4">
        <f t="shared" si="4"/>
        <v>0.68612522155128097</v>
      </c>
      <c r="G40" s="4">
        <f t="shared" si="4"/>
        <v>0.73656021182279574</v>
      </c>
      <c r="H40" s="4">
        <f t="shared" si="4"/>
        <v>104.33992350543102</v>
      </c>
      <c r="I40" s="4">
        <f t="shared" si="4"/>
        <v>0.80018883609526215</v>
      </c>
      <c r="J40" s="4">
        <f t="shared" si="4"/>
        <v>0.59445600609308147</v>
      </c>
      <c r="K40" s="4">
        <f t="shared" si="4"/>
        <v>84.575516235773208</v>
      </c>
      <c r="L40" s="4">
        <f t="shared" si="4"/>
        <v>0.61347833035205102</v>
      </c>
      <c r="M40" s="4">
        <f t="shared" si="4"/>
        <v>1.4391857290708376</v>
      </c>
      <c r="N40" s="4">
        <f t="shared" si="4"/>
        <v>1.2953661375828003</v>
      </c>
      <c r="O40" s="4">
        <f t="shared" si="4"/>
        <v>0.96036040430560199</v>
      </c>
      <c r="P40" s="4">
        <f t="shared" si="4"/>
        <v>136.18683976876363</v>
      </c>
      <c r="Q40" s="4">
        <f t="shared" si="4"/>
        <v>1.5990455960643892</v>
      </c>
      <c r="R40" s="4">
        <f t="shared" si="4"/>
        <v>0.84141809039826287</v>
      </c>
      <c r="S40" s="4">
        <f t="shared" si="4"/>
        <v>0.99505045420768645</v>
      </c>
      <c r="T40" s="4">
        <f t="shared" si="4"/>
        <v>1.6985665674718722</v>
      </c>
      <c r="U40" s="4">
        <f t="shared" si="4"/>
        <v>1.5269200643502354</v>
      </c>
      <c r="V40" s="4">
        <f t="shared" si="4"/>
        <v>1.135204518998985</v>
      </c>
      <c r="W40" s="4">
        <f t="shared" si="4"/>
        <v>161.37245140814036</v>
      </c>
      <c r="X40" s="4">
        <f t="shared" si="4"/>
        <v>1.8935223590518251</v>
      </c>
      <c r="Y40" s="4">
        <f t="shared" si="4"/>
        <v>1.1705470298058693</v>
      </c>
      <c r="Z40" s="4">
        <f t="shared" si="4"/>
        <v>141.33970273671628</v>
      </c>
      <c r="AA40" s="4">
        <f t="shared" si="4"/>
        <v>0.94819639029312508</v>
      </c>
      <c r="AB40" s="4">
        <f t="shared" si="4"/>
        <v>134.29818186860282</v>
      </c>
      <c r="AC40" s="4">
        <f t="shared" si="4"/>
        <v>1.2850638735473647</v>
      </c>
      <c r="AD40" s="4">
        <f t="shared" si="4"/>
        <v>1730.8642848697079</v>
      </c>
      <c r="AE40" s="9">
        <f t="shared" si="4"/>
        <v>4063.6294738605961</v>
      </c>
      <c r="AF40" s="9">
        <f t="shared" si="4"/>
        <v>12642.469780412286</v>
      </c>
      <c r="AG40" s="9">
        <f t="shared" si="4"/>
        <v>19.789676877700018</v>
      </c>
      <c r="AH40" s="9">
        <f t="shared" si="4"/>
        <v>88.869856227543409</v>
      </c>
      <c r="AI40" s="9">
        <f t="shared" si="4"/>
        <v>2.8689613635373576</v>
      </c>
      <c r="AJ40" s="9">
        <f t="shared" si="4"/>
        <v>106.45907850031983</v>
      </c>
      <c r="AL40" s="3">
        <v>44753</v>
      </c>
      <c r="AM40" s="9">
        <v>2.9910000000000001</v>
      </c>
    </row>
    <row r="41" spans="1:39" x14ac:dyDescent="0.3">
      <c r="A41" s="3" t="s">
        <v>62</v>
      </c>
      <c r="B41" s="4">
        <f>B38+B39</f>
        <v>0.90409881551304816</v>
      </c>
      <c r="C41" s="4">
        <f>C38+C39</f>
        <v>0.6701280146822387</v>
      </c>
      <c r="D41" s="4">
        <f>D38+D39</f>
        <v>1.1195438404964855</v>
      </c>
      <c r="E41" s="4">
        <f>E38+E39</f>
        <v>95.187544935470598</v>
      </c>
      <c r="F41" s="4">
        <f t="shared" ref="F41:K41" si="5">F38+F39</f>
        <v>0.70288811178205224</v>
      </c>
      <c r="G41" s="4">
        <f t="shared" si="5"/>
        <v>0.74453312151053763</v>
      </c>
      <c r="H41" s="4">
        <f t="shared" si="5"/>
        <v>105.94940982790231</v>
      </c>
      <c r="I41" s="4">
        <f t="shared" si="5"/>
        <v>0.81637116390473785</v>
      </c>
      <c r="J41" s="4">
        <f t="shared" si="5"/>
        <v>0.60291732724025193</v>
      </c>
      <c r="K41" s="4">
        <f t="shared" si="5"/>
        <v>85.425817097560113</v>
      </c>
      <c r="L41" s="4">
        <f>L38+L39</f>
        <v>0.63490833631461552</v>
      </c>
      <c r="M41" s="4">
        <f t="shared" ref="M41:T41" si="6">M38+M39</f>
        <v>1.4590009375958291</v>
      </c>
      <c r="N41" s="4">
        <f t="shared" si="6"/>
        <v>1.3121671957505336</v>
      </c>
      <c r="O41" s="4">
        <f t="shared" si="6"/>
        <v>0.9711329290277313</v>
      </c>
      <c r="P41" s="4">
        <f t="shared" si="6"/>
        <v>138.05582689790307</v>
      </c>
      <c r="Q41" s="4">
        <f t="shared" si="6"/>
        <v>1.6254077372689442</v>
      </c>
      <c r="R41" s="4">
        <f t="shared" si="6"/>
        <v>0.85247524293507015</v>
      </c>
      <c r="S41" s="4">
        <f t="shared" si="6"/>
        <v>1.0183628791256472</v>
      </c>
      <c r="T41" s="4">
        <f t="shared" si="6"/>
        <v>1.7223134325281273</v>
      </c>
      <c r="U41" s="4">
        <f>U38+U39</f>
        <v>1.5510932689830974</v>
      </c>
      <c r="V41" s="4">
        <f t="shared" ref="V41:AD41" si="7">V38+V39</f>
        <v>1.1448088143343487</v>
      </c>
      <c r="W41" s="4">
        <f t="shared" si="7"/>
        <v>162.33688192519293</v>
      </c>
      <c r="X41" s="4">
        <f t="shared" si="7"/>
        <v>1.9123976409481749</v>
      </c>
      <c r="Y41" s="4">
        <f t="shared" si="7"/>
        <v>1.206039636860798</v>
      </c>
      <c r="Z41" s="4">
        <f t="shared" si="7"/>
        <v>142.52563059661708</v>
      </c>
      <c r="AA41" s="4">
        <f t="shared" si="7"/>
        <v>0.97067027637354186</v>
      </c>
      <c r="AB41" s="4">
        <f t="shared" si="7"/>
        <v>138.15915146473051</v>
      </c>
      <c r="AC41" s="4">
        <f t="shared" si="7"/>
        <v>1.3053227931193021</v>
      </c>
      <c r="AD41" s="4">
        <f t="shared" si="7"/>
        <v>1777.9765951302927</v>
      </c>
      <c r="AE41" s="9">
        <f t="shared" ref="AE41:AJ41" si="8">AE38+AE39</f>
        <v>4280.7038594727383</v>
      </c>
      <c r="AF41" s="9">
        <f t="shared" si="8"/>
        <v>13533.230219587715</v>
      </c>
      <c r="AG41" s="9">
        <f t="shared" si="8"/>
        <v>25.023656455633308</v>
      </c>
      <c r="AH41" s="9">
        <f t="shared" si="8"/>
        <v>94.258143772456606</v>
      </c>
      <c r="AI41" s="9">
        <f t="shared" si="8"/>
        <v>3.0950386364626419</v>
      </c>
      <c r="AJ41" s="9">
        <f t="shared" si="8"/>
        <v>109.05092149968019</v>
      </c>
      <c r="AL41" s="3">
        <v>44750</v>
      </c>
      <c r="AM41" s="9">
        <v>3.101</v>
      </c>
    </row>
    <row r="42" spans="1:39" x14ac:dyDescent="0.3">
      <c r="A42" s="3"/>
      <c r="B42">
        <f>B38-(B39*2)</f>
        <v>0.89014236897390364</v>
      </c>
      <c r="C42">
        <f t="shared" ref="C42:AD42" si="9">C38-(C39*2)</f>
        <v>0.65850397063552246</v>
      </c>
      <c r="D42">
        <f t="shared" si="9"/>
        <v>1.0974923190070283</v>
      </c>
      <c r="E42">
        <f t="shared" si="9"/>
        <v>93.422910129058806</v>
      </c>
      <c r="F42">
        <f t="shared" si="9"/>
        <v>0.67774377643589523</v>
      </c>
      <c r="G42">
        <f t="shared" si="9"/>
        <v>0.73257375697892479</v>
      </c>
      <c r="H42">
        <f t="shared" si="9"/>
        <v>103.53518034419535</v>
      </c>
      <c r="I42">
        <f t="shared" si="9"/>
        <v>0.79209767219052418</v>
      </c>
      <c r="J42">
        <f t="shared" si="9"/>
        <v>0.59022534551949613</v>
      </c>
      <c r="K42">
        <f t="shared" si="9"/>
        <v>84.150365804879755</v>
      </c>
      <c r="L42">
        <f t="shared" si="9"/>
        <v>0.60276332737076865</v>
      </c>
      <c r="M42">
        <f t="shared" si="9"/>
        <v>1.4292781248083419</v>
      </c>
      <c r="N42">
        <f t="shared" si="9"/>
        <v>1.2869656084989338</v>
      </c>
      <c r="O42">
        <f t="shared" si="9"/>
        <v>0.95497414194453722</v>
      </c>
      <c r="P42">
        <f t="shared" si="9"/>
        <v>135.25234620419391</v>
      </c>
      <c r="Q42">
        <f t="shared" si="9"/>
        <v>1.5858645254621118</v>
      </c>
      <c r="R42">
        <f t="shared" si="9"/>
        <v>0.83588951412985923</v>
      </c>
      <c r="S42">
        <f t="shared" si="9"/>
        <v>0.98339424174870615</v>
      </c>
      <c r="T42">
        <f t="shared" si="9"/>
        <v>1.6866931349437444</v>
      </c>
      <c r="U42">
        <f t="shared" si="9"/>
        <v>1.5148334620338044</v>
      </c>
      <c r="V42">
        <f t="shared" si="9"/>
        <v>1.1304023713313032</v>
      </c>
      <c r="W42">
        <f t="shared" si="9"/>
        <v>160.89023614961411</v>
      </c>
      <c r="X42">
        <f t="shared" si="9"/>
        <v>1.8840847181036504</v>
      </c>
      <c r="Y42">
        <f t="shared" si="9"/>
        <v>1.1528007262784052</v>
      </c>
      <c r="Z42">
        <f t="shared" si="9"/>
        <v>140.74673880676588</v>
      </c>
      <c r="AA42">
        <f t="shared" si="9"/>
        <v>0.93695944725291658</v>
      </c>
      <c r="AB42">
        <f t="shared" si="9"/>
        <v>132.36769707053901</v>
      </c>
      <c r="AC42">
        <f t="shared" si="9"/>
        <v>1.2749344137613963</v>
      </c>
      <c r="AD42">
        <f t="shared" si="9"/>
        <v>1707.3081297394156</v>
      </c>
      <c r="AE42" s="9">
        <f t="shared" ref="AE42:AJ42" si="10">AE38-(AE39*2)</f>
        <v>3955.0922810545248</v>
      </c>
      <c r="AF42" s="9">
        <f t="shared" si="10"/>
        <v>12197.089560824574</v>
      </c>
      <c r="AG42" s="9">
        <f t="shared" si="10"/>
        <v>17.172687088733376</v>
      </c>
      <c r="AH42" s="9">
        <f t="shared" si="10"/>
        <v>86.17571245508681</v>
      </c>
      <c r="AI42" s="9">
        <f t="shared" si="10"/>
        <v>2.755922727074716</v>
      </c>
      <c r="AJ42" s="9">
        <f t="shared" si="10"/>
        <v>105.16315700063964</v>
      </c>
      <c r="AL42" s="3">
        <v>44749</v>
      </c>
      <c r="AM42" s="9">
        <v>3.008</v>
      </c>
    </row>
    <row r="43" spans="1:39" x14ac:dyDescent="0.3">
      <c r="A43" s="3"/>
      <c r="B43">
        <f>B38+(B39*2)</f>
        <v>0.90875096435942959</v>
      </c>
      <c r="C43">
        <f t="shared" ref="C43:AD43" si="11">C38+(C39*2)</f>
        <v>0.67400269603114404</v>
      </c>
      <c r="D43">
        <f t="shared" si="11"/>
        <v>1.126894347659638</v>
      </c>
      <c r="E43">
        <f t="shared" si="11"/>
        <v>95.775756537607862</v>
      </c>
      <c r="F43">
        <f t="shared" si="11"/>
        <v>0.71126955689743798</v>
      </c>
      <c r="G43">
        <f t="shared" si="11"/>
        <v>0.74851957635440858</v>
      </c>
      <c r="H43">
        <f t="shared" si="11"/>
        <v>106.75415298913798</v>
      </c>
      <c r="I43">
        <f t="shared" si="11"/>
        <v>0.82446232780947581</v>
      </c>
      <c r="J43">
        <f t="shared" si="11"/>
        <v>0.60714798781383728</v>
      </c>
      <c r="K43">
        <f t="shared" si="11"/>
        <v>85.850967528453566</v>
      </c>
      <c r="L43">
        <f t="shared" si="11"/>
        <v>0.64562333929589788</v>
      </c>
      <c r="M43">
        <f t="shared" si="11"/>
        <v>1.4689085418583248</v>
      </c>
      <c r="N43">
        <f t="shared" si="11"/>
        <v>1.3205677248344001</v>
      </c>
      <c r="O43">
        <f t="shared" si="11"/>
        <v>0.97651919138879606</v>
      </c>
      <c r="P43">
        <f t="shared" si="11"/>
        <v>138.99032046247279</v>
      </c>
      <c r="Q43">
        <f t="shared" si="11"/>
        <v>1.6385888078712216</v>
      </c>
      <c r="R43">
        <f t="shared" si="11"/>
        <v>0.85800381920347379</v>
      </c>
      <c r="S43">
        <f t="shared" si="11"/>
        <v>1.0300190915846277</v>
      </c>
      <c r="T43">
        <f t="shared" si="11"/>
        <v>1.7341868650562551</v>
      </c>
      <c r="U43">
        <f t="shared" si="11"/>
        <v>1.5631798712995284</v>
      </c>
      <c r="V43">
        <f t="shared" si="11"/>
        <v>1.1496109620020305</v>
      </c>
      <c r="W43">
        <f t="shared" si="11"/>
        <v>162.81909718371918</v>
      </c>
      <c r="X43">
        <f t="shared" si="11"/>
        <v>1.9218352818963496</v>
      </c>
      <c r="Y43">
        <f t="shared" si="11"/>
        <v>1.2237859403882621</v>
      </c>
      <c r="Z43">
        <f t="shared" si="11"/>
        <v>143.11859452656748</v>
      </c>
      <c r="AA43">
        <f t="shared" si="11"/>
        <v>0.98190721941375037</v>
      </c>
      <c r="AB43">
        <f t="shared" si="11"/>
        <v>140.08963626279433</v>
      </c>
      <c r="AC43">
        <f t="shared" si="11"/>
        <v>1.3154522529052706</v>
      </c>
      <c r="AD43">
        <f t="shared" si="11"/>
        <v>1801.5327502605851</v>
      </c>
      <c r="AE43" s="9">
        <f t="shared" ref="AE43:AJ43" si="12">AE38+(AE39*2)</f>
        <v>4389.2410522788086</v>
      </c>
      <c r="AF43" s="9">
        <f t="shared" si="12"/>
        <v>13978.610439175427</v>
      </c>
      <c r="AG43" s="9">
        <f t="shared" si="12"/>
        <v>27.640646244599949</v>
      </c>
      <c r="AH43" s="9">
        <f t="shared" si="12"/>
        <v>96.952287544913204</v>
      </c>
      <c r="AI43" s="9">
        <f t="shared" si="12"/>
        <v>3.2080772729252836</v>
      </c>
      <c r="AJ43" s="9">
        <f t="shared" si="12"/>
        <v>110.34684299936038</v>
      </c>
      <c r="AL43" s="3">
        <v>44748</v>
      </c>
      <c r="AM43" s="9">
        <v>2.911</v>
      </c>
    </row>
    <row r="44" spans="1:39" x14ac:dyDescent="0.3">
      <c r="A44" s="3"/>
      <c r="B44" s="5" t="str">
        <f>IF(B3&lt;B40,"B-1STD",IF(B3&gt;B41,"A-1STD",""))</f>
        <v/>
      </c>
      <c r="C44" s="5" t="str">
        <f t="shared" ref="C44:AD44" si="13">IF(C3&lt;C40,"B-1STD",IF(C3&gt;C41,"A-1STD",""))</f>
        <v>A-1STD</v>
      </c>
      <c r="D44" s="5" t="str">
        <f t="shared" si="13"/>
        <v/>
      </c>
      <c r="E44" s="5" t="str">
        <f t="shared" si="13"/>
        <v/>
      </c>
      <c r="F44" s="5" t="str">
        <f t="shared" si="13"/>
        <v>B-1STD</v>
      </c>
      <c r="G44" s="5" t="str">
        <f t="shared" si="13"/>
        <v>A-1STD</v>
      </c>
      <c r="H44" s="5" t="str">
        <f t="shared" si="13"/>
        <v/>
      </c>
      <c r="I44" s="5" t="str">
        <f t="shared" si="13"/>
        <v/>
      </c>
      <c r="J44" s="5" t="str">
        <f t="shared" si="13"/>
        <v/>
      </c>
      <c r="K44" s="5" t="str">
        <f t="shared" si="13"/>
        <v/>
      </c>
      <c r="L44" s="5" t="str">
        <f t="shared" si="13"/>
        <v>B-1STD</v>
      </c>
      <c r="M44" s="5" t="str">
        <f t="shared" si="13"/>
        <v/>
      </c>
      <c r="N44" s="5" t="str">
        <f t="shared" si="13"/>
        <v/>
      </c>
      <c r="O44" s="5" t="str">
        <f t="shared" si="13"/>
        <v>A-1STD</v>
      </c>
      <c r="P44" s="5" t="str">
        <f t="shared" si="13"/>
        <v>A-1STD</v>
      </c>
      <c r="Q44" s="5" t="str">
        <f t="shared" si="13"/>
        <v>A-1STD</v>
      </c>
      <c r="R44" s="5" t="str">
        <f t="shared" si="13"/>
        <v>A-1STD</v>
      </c>
      <c r="S44" s="5" t="str">
        <f>IF(S3&lt;S40,"B-1STD",IF(S3&gt;S41,"A-1STD",""))</f>
        <v/>
      </c>
      <c r="T44" s="5" t="str">
        <f t="shared" si="13"/>
        <v>B-1STD</v>
      </c>
      <c r="U44" s="5" t="str">
        <f t="shared" si="13"/>
        <v>B-1STD</v>
      </c>
      <c r="V44" s="5" t="str">
        <f t="shared" si="13"/>
        <v/>
      </c>
      <c r="W44" s="5" t="str">
        <f t="shared" si="13"/>
        <v>B-1STD</v>
      </c>
      <c r="X44" s="5" t="str">
        <f t="shared" si="13"/>
        <v/>
      </c>
      <c r="Y44" s="5" t="str">
        <f t="shared" si="13"/>
        <v>B-1STD</v>
      </c>
      <c r="Z44" s="5" t="str">
        <f t="shared" si="13"/>
        <v/>
      </c>
      <c r="AA44" s="5" t="str">
        <f t="shared" si="13"/>
        <v>A-1STD</v>
      </c>
      <c r="AB44" s="5" t="str">
        <f t="shared" si="13"/>
        <v>A-1STD</v>
      </c>
      <c r="AC44" s="5" t="str">
        <f t="shared" si="13"/>
        <v>A-1STD</v>
      </c>
      <c r="AD44" s="5" t="str">
        <f t="shared" si="13"/>
        <v>B-1STD</v>
      </c>
      <c r="AE44" s="5" t="str">
        <f t="shared" ref="AE44:AJ44" si="14">IF(AE3&lt;AE40,"B-1STD",IF(AE3&gt;AE41,"A-1STD",""))</f>
        <v>B-1STD</v>
      </c>
      <c r="AF44" s="5" t="str">
        <f t="shared" si="14"/>
        <v>B-1STD</v>
      </c>
      <c r="AG44" s="5" t="str">
        <f t="shared" si="14"/>
        <v>A-1STD</v>
      </c>
      <c r="AH44" s="5" t="str">
        <f t="shared" si="14"/>
        <v/>
      </c>
      <c r="AI44" s="5" t="str">
        <f t="shared" si="14"/>
        <v>A-1STD</v>
      </c>
      <c r="AJ44" s="5" t="str">
        <f t="shared" si="14"/>
        <v>A-1STD</v>
      </c>
      <c r="AL44" s="3">
        <v>44747</v>
      </c>
      <c r="AM44" s="5">
        <v>2.8109999999999999</v>
      </c>
    </row>
    <row r="45" spans="1:39" x14ac:dyDescent="0.3">
      <c r="A45" s="3"/>
      <c r="B45" s="5" t="str">
        <f>IF(B3&lt;B42,"B-2STD",IF(B4&gt;B43,"A-2STD",""))</f>
        <v/>
      </c>
      <c r="C45" s="5" t="str">
        <f t="shared" ref="C45:AD45" si="15">IF(C3&lt;C42,"B-2STD",IF(C4&gt;C43,"A-2STD",""))</f>
        <v/>
      </c>
      <c r="D45" s="5" t="str">
        <f t="shared" si="15"/>
        <v/>
      </c>
      <c r="E45" s="5" t="str">
        <f t="shared" si="15"/>
        <v/>
      </c>
      <c r="F45" s="5" t="str">
        <f t="shared" si="15"/>
        <v/>
      </c>
      <c r="G45" s="5" t="str">
        <f t="shared" si="15"/>
        <v/>
      </c>
      <c r="H45" s="5" t="str">
        <f t="shared" si="15"/>
        <v/>
      </c>
      <c r="I45" s="5" t="str">
        <f t="shared" si="15"/>
        <v/>
      </c>
      <c r="J45" s="5" t="str">
        <f t="shared" si="15"/>
        <v/>
      </c>
      <c r="K45" s="5" t="str">
        <f t="shared" si="15"/>
        <v/>
      </c>
      <c r="L45" s="5" t="str">
        <f t="shared" si="15"/>
        <v/>
      </c>
      <c r="M45" s="5" t="str">
        <f t="shared" si="15"/>
        <v/>
      </c>
      <c r="N45" s="5" t="str">
        <f t="shared" si="15"/>
        <v/>
      </c>
      <c r="O45" s="5" t="str">
        <f t="shared" si="15"/>
        <v/>
      </c>
      <c r="P45" s="5" t="str">
        <f t="shared" si="15"/>
        <v/>
      </c>
      <c r="Q45" s="5" t="str">
        <f t="shared" si="15"/>
        <v/>
      </c>
      <c r="R45" s="5" t="str">
        <f t="shared" si="15"/>
        <v>A-2STD</v>
      </c>
      <c r="S45" s="5" t="str">
        <f t="shared" si="15"/>
        <v/>
      </c>
      <c r="T45" s="5" t="str">
        <f t="shared" si="15"/>
        <v/>
      </c>
      <c r="U45" s="5" t="str">
        <f t="shared" si="15"/>
        <v/>
      </c>
      <c r="V45" s="5" t="str">
        <f t="shared" si="15"/>
        <v/>
      </c>
      <c r="W45" s="5" t="str">
        <f t="shared" si="15"/>
        <v/>
      </c>
      <c r="X45" s="5" t="str">
        <f t="shared" si="15"/>
        <v/>
      </c>
      <c r="Y45" s="5" t="str">
        <f t="shared" si="15"/>
        <v/>
      </c>
      <c r="Z45" s="5" t="str">
        <f t="shared" si="15"/>
        <v/>
      </c>
      <c r="AA45" s="5" t="str">
        <f t="shared" si="15"/>
        <v/>
      </c>
      <c r="AB45" s="5" t="str">
        <f t="shared" si="15"/>
        <v/>
      </c>
      <c r="AC45" s="5" t="str">
        <f t="shared" si="15"/>
        <v/>
      </c>
      <c r="AD45" s="5" t="str">
        <f t="shared" si="15"/>
        <v/>
      </c>
      <c r="AL45" s="3">
        <v>44743</v>
      </c>
      <c r="AM45">
        <v>2.9039999999999999</v>
      </c>
    </row>
    <row r="46" spans="1:39" x14ac:dyDescent="0.3">
      <c r="A46" s="3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</row>
    <row r="47" spans="1:39" x14ac:dyDescent="0.3">
      <c r="A47" s="3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</row>
    <row r="48" spans="1:39" x14ac:dyDescent="0.3">
      <c r="A48" s="17">
        <v>1</v>
      </c>
      <c r="B48" s="16">
        <f>IFERROR(LOG(B3)-LOG(B4),"")</f>
        <v>4.8394754495547504E-4</v>
      </c>
      <c r="C48" s="16">
        <f t="shared" ref="C48:Q48" si="16">IFERROR(LOG(C3)-LOG(C4),"")</f>
        <v>2.5312011866097661E-3</v>
      </c>
      <c r="D48" s="16">
        <f t="shared" si="16"/>
        <v>5.4379067534403303E-4</v>
      </c>
      <c r="E48" s="16">
        <f t="shared" si="16"/>
        <v>-3.1982131510299716E-4</v>
      </c>
      <c r="F48" s="16">
        <f t="shared" si="16"/>
        <v>-1.268013094857523E-4</v>
      </c>
      <c r="G48" s="16">
        <f t="shared" si="16"/>
        <v>2.0974821221759199E-3</v>
      </c>
      <c r="H48" s="16">
        <f t="shared" si="16"/>
        <v>-8.6149219388387266E-4</v>
      </c>
      <c r="I48" s="16">
        <f t="shared" si="16"/>
        <v>5.4141305549537666E-5</v>
      </c>
      <c r="J48" s="16">
        <f t="shared" si="16"/>
        <v>2.0331495907693897E-3</v>
      </c>
      <c r="K48" s="16">
        <f t="shared" si="16"/>
        <v>-9.7140486154567718E-4</v>
      </c>
      <c r="L48" s="16">
        <f t="shared" si="16"/>
        <v>-7.0939983415149732E-4</v>
      </c>
      <c r="M48" s="16">
        <f t="shared" si="16"/>
        <v>-1.1310533644184884E-3</v>
      </c>
      <c r="N48" s="16">
        <f t="shared" si="16"/>
        <v>-4.9726483265950805E-4</v>
      </c>
      <c r="O48" s="16">
        <f t="shared" si="16"/>
        <v>1.5560549856991502E-3</v>
      </c>
      <c r="P48" s="16">
        <f t="shared" si="16"/>
        <v>-1.3773225616189322E-3</v>
      </c>
      <c r="Q48" s="16">
        <f t="shared" si="16"/>
        <v>-2.3941995259693649E-4</v>
      </c>
      <c r="R48" s="16">
        <f t="shared" ref="R48:AD48" si="17">IFERROR(LOG(R3)-LOG(R4),"")</f>
        <v>5.056108998129083E-5</v>
      </c>
      <c r="S48" s="16">
        <f t="shared" si="17"/>
        <v>-1.2162685978369218E-3</v>
      </c>
      <c r="T48" s="16">
        <f t="shared" si="17"/>
        <v>-1.2018637899375018E-3</v>
      </c>
      <c r="U48" s="16">
        <f t="shared" si="17"/>
        <v>-5.981037847291315E-4</v>
      </c>
      <c r="V48" s="16">
        <f t="shared" si="17"/>
        <v>1.527728184845728E-3</v>
      </c>
      <c r="W48" s="16">
        <f t="shared" si="17"/>
        <v>-1.4522214301138092E-3</v>
      </c>
      <c r="X48" s="16">
        <f t="shared" si="17"/>
        <v>-3.4281897470400668E-4</v>
      </c>
      <c r="Y48" s="16">
        <f t="shared" si="17"/>
        <v>-1.3061498022835932E-3</v>
      </c>
      <c r="Z48" s="16">
        <f t="shared" si="17"/>
        <v>-2.8139469059729194E-3</v>
      </c>
      <c r="AA48" s="16">
        <f t="shared" si="17"/>
        <v>2.8003323429446909E-3</v>
      </c>
      <c r="AB48" s="16">
        <f t="shared" si="17"/>
        <v>-1.5648560033199033E-4</v>
      </c>
      <c r="AC48" s="16">
        <f t="shared" si="17"/>
        <v>7.2918269452981743E-4</v>
      </c>
      <c r="AD48" s="16">
        <f t="shared" si="17"/>
        <v>-2.7602891141405017E-3</v>
      </c>
      <c r="AE48" s="16">
        <f t="shared" ref="AE48:AE69" si="18">IFERROR(LOG(AE3)-LOG(AE4),"")</f>
        <v>1.0606151233498728E-3</v>
      </c>
      <c r="AF48" s="16">
        <f t="shared" ref="AF48:AJ50" si="19">IFERROR(LOG(AF3)-LOG(AF4),"")</f>
        <v>2.8545608859005256E-3</v>
      </c>
      <c r="AG48" s="16">
        <f t="shared" si="19"/>
        <v>-4.9737873186339598E-4</v>
      </c>
      <c r="AH48" s="16">
        <f t="shared" si="19"/>
        <v>-1.1671541147978859E-2</v>
      </c>
      <c r="AI48" s="16">
        <f t="shared" si="19"/>
        <v>4.1692590463774382E-3</v>
      </c>
      <c r="AJ48" s="16">
        <f t="shared" si="19"/>
        <v>1.3155858251669983E-3</v>
      </c>
      <c r="AM48" s="16">
        <f>IFERROR(LOG(AM3)-LOG(AM4),"")</f>
        <v>4.1692590463774382E-3</v>
      </c>
    </row>
    <row r="49" spans="1:59" x14ac:dyDescent="0.3">
      <c r="A49" s="17">
        <v>2</v>
      </c>
      <c r="B49" s="16">
        <f t="shared" ref="B49:Q49" si="20">IFERROR(LOG(B4)-LOG(B5),"")</f>
        <v>-5.8067237428695989E-4</v>
      </c>
      <c r="C49" s="16">
        <f t="shared" si="20"/>
        <v>-7.1542349401099159E-4</v>
      </c>
      <c r="D49" s="16">
        <f t="shared" si="20"/>
        <v>-1.7454809979007141E-3</v>
      </c>
      <c r="E49" s="16">
        <f t="shared" si="20"/>
        <v>-2.9585757476402463E-3</v>
      </c>
      <c r="F49" s="16">
        <f t="shared" si="20"/>
        <v>-3.2839058689224376E-3</v>
      </c>
      <c r="G49" s="16">
        <f t="shared" si="20"/>
        <v>-2.3355444601769193E-4</v>
      </c>
      <c r="H49" s="16">
        <f t="shared" si="20"/>
        <v>-2.5335278735414413E-3</v>
      </c>
      <c r="I49" s="16">
        <f t="shared" si="20"/>
        <v>9.2143637590468008E-4</v>
      </c>
      <c r="J49" s="16">
        <f t="shared" si="20"/>
        <v>8.0134876395948629E-4</v>
      </c>
      <c r="K49" s="16">
        <f t="shared" si="20"/>
        <v>-1.4275952621507493E-3</v>
      </c>
      <c r="L49" s="16">
        <f t="shared" si="20"/>
        <v>-1.7684464614206585E-3</v>
      </c>
      <c r="M49" s="16">
        <f t="shared" si="20"/>
        <v>4.0316435348229929E-3</v>
      </c>
      <c r="N49" s="16">
        <f t="shared" si="20"/>
        <v>3.4594718862491214E-3</v>
      </c>
      <c r="O49" s="16">
        <f t="shared" si="20"/>
        <v>3.3532967483782157E-3</v>
      </c>
      <c r="P49" s="16">
        <f t="shared" si="20"/>
        <v>1.0639109279675374E-3</v>
      </c>
      <c r="Q49" s="16">
        <f t="shared" si="20"/>
        <v>2.2932039186688291E-3</v>
      </c>
      <c r="R49" s="16">
        <f t="shared" ref="R49:AD49" si="21">IFERROR(LOG(R4)-LOG(R5),"")</f>
        <v>2.7899642179677747E-3</v>
      </c>
      <c r="S49" s="16">
        <f t="shared" si="21"/>
        <v>7.380424820499019E-4</v>
      </c>
      <c r="T49" s="16">
        <f t="shared" si="21"/>
        <v>1.3555328893422314E-3</v>
      </c>
      <c r="U49" s="16">
        <f t="shared" si="21"/>
        <v>7.6914198132244094E-4</v>
      </c>
      <c r="V49" s="16">
        <f t="shared" si="21"/>
        <v>6.5091536913669534E-4</v>
      </c>
      <c r="W49" s="16">
        <f t="shared" si="21"/>
        <v>-1.6079043983219243E-3</v>
      </c>
      <c r="X49" s="16">
        <f t="shared" si="21"/>
        <v>-3.653755452892038E-4</v>
      </c>
      <c r="Y49" s="16">
        <f t="shared" si="21"/>
        <v>-1.9333404977561613E-3</v>
      </c>
      <c r="Z49" s="16">
        <f t="shared" si="21"/>
        <v>-2.341215814902764E-3</v>
      </c>
      <c r="AA49" s="16">
        <f t="shared" si="21"/>
        <v>2.5941457100987168E-3</v>
      </c>
      <c r="AB49" s="16">
        <f t="shared" si="21"/>
        <v>3.1302760610119051E-4</v>
      </c>
      <c r="AC49" s="16">
        <f t="shared" si="21"/>
        <v>2.6953197675423646E-3</v>
      </c>
      <c r="AD49" s="16">
        <f t="shared" si="21"/>
        <v>-3.581879357992257E-3</v>
      </c>
      <c r="AE49" s="16">
        <f t="shared" si="18"/>
        <v>-4.739035914105294E-3</v>
      </c>
      <c r="AF49" s="16">
        <f t="shared" si="19"/>
        <v>-4.6835019677651246E-3</v>
      </c>
      <c r="AG49" s="16">
        <f t="shared" si="19"/>
        <v>0</v>
      </c>
      <c r="AH49" s="16">
        <f t="shared" si="19"/>
        <v>-2.4731424068176411E-2</v>
      </c>
      <c r="AI49" s="16">
        <f t="shared" si="19"/>
        <v>0</v>
      </c>
      <c r="AJ49" s="16">
        <f t="shared" si="19"/>
        <v>-2.4747489620446927E-4</v>
      </c>
      <c r="AM49" s="16">
        <f>IFERROR(LOG(AM4)-LOG(AM5),"")</f>
        <v>0</v>
      </c>
    </row>
    <row r="50" spans="1:59" x14ac:dyDescent="0.3">
      <c r="A50" s="17">
        <v>3</v>
      </c>
      <c r="B50" s="16">
        <f t="shared" ref="B50:AB50" si="22">IFERROR(LOG(B5)-LOG(B6),"")</f>
        <v>4.8359721880955608E-5</v>
      </c>
      <c r="C50" s="16">
        <f t="shared" si="22"/>
        <v>1.6276703030447537E-3</v>
      </c>
      <c r="D50" s="16">
        <f t="shared" si="22"/>
        <v>-3.0957462374953115E-4</v>
      </c>
      <c r="E50" s="16">
        <f t="shared" si="22"/>
        <v>4.5142045058199631E-3</v>
      </c>
      <c r="F50" s="16">
        <f t="shared" si="22"/>
        <v>8.1865148068005489E-4</v>
      </c>
      <c r="G50" s="16">
        <f t="shared" si="22"/>
        <v>1.6375248990187496E-3</v>
      </c>
      <c r="H50" s="16">
        <f t="shared" si="22"/>
        <v>4.5463410875936638E-3</v>
      </c>
      <c r="I50" s="16">
        <f t="shared" si="22"/>
        <v>5.9726699429671348E-4</v>
      </c>
      <c r="J50" s="16">
        <f t="shared" si="22"/>
        <v>2.193041936106227E-3</v>
      </c>
      <c r="K50" s="16">
        <f t="shared" si="22"/>
        <v>5.0172500985463664E-3</v>
      </c>
      <c r="L50" s="16">
        <f t="shared" si="22"/>
        <v>1.3433621058816514E-3</v>
      </c>
      <c r="M50" s="16">
        <f t="shared" si="22"/>
        <v>6.6056972095490663E-4</v>
      </c>
      <c r="N50" s="16">
        <f t="shared" si="22"/>
        <v>7.3535602898408547E-4</v>
      </c>
      <c r="O50" s="16">
        <f t="shared" si="22"/>
        <v>2.2951215093037856E-3</v>
      </c>
      <c r="P50" s="16">
        <f t="shared" si="22"/>
        <v>5.1687326371960829E-3</v>
      </c>
      <c r="Q50" s="16">
        <f t="shared" si="22"/>
        <v>3.4770306797948791E-4</v>
      </c>
      <c r="R50" s="16">
        <f t="shared" si="22"/>
        <v>2.9104553659842075E-3</v>
      </c>
      <c r="S50" s="16">
        <f t="shared" si="22"/>
        <v>1.4798583555946114E-3</v>
      </c>
      <c r="T50" s="16">
        <f t="shared" si="22"/>
        <v>-2.2993467071253382E-3</v>
      </c>
      <c r="U50" s="16">
        <f t="shared" si="22"/>
        <v>-2.2182596578618485E-3</v>
      </c>
      <c r="V50" s="16">
        <f t="shared" si="22"/>
        <v>-6.5091536913669534E-4</v>
      </c>
      <c r="W50" s="16">
        <f t="shared" si="22"/>
        <v>2.1989640999380278E-3</v>
      </c>
      <c r="X50" s="16">
        <f t="shared" si="22"/>
        <v>-2.6171308491672041E-3</v>
      </c>
      <c r="Y50" s="16">
        <f t="shared" si="22"/>
        <v>-1.4813503981207093E-3</v>
      </c>
      <c r="Z50" s="16">
        <f t="shared" si="22"/>
        <v>2.9208650285665883E-3</v>
      </c>
      <c r="AA50" s="16">
        <f t="shared" si="22"/>
        <v>8.082405842135456E-4</v>
      </c>
      <c r="AB50" s="16">
        <f t="shared" si="22"/>
        <v>3.6792844787481016E-3</v>
      </c>
      <c r="AC50" s="16">
        <f t="shared" ref="AC50:AD69" si="23">IFERROR(LOG(AC5)-LOG(AC6),"")</f>
        <v>-7.3371838998882721E-4</v>
      </c>
      <c r="AD50" s="16">
        <f t="shared" si="23"/>
        <v>2.4090227432305156E-4</v>
      </c>
      <c r="AE50" s="16">
        <f t="shared" si="18"/>
        <v>-3.032813762091191E-3</v>
      </c>
      <c r="AF50" s="16">
        <f t="shared" si="19"/>
        <v>-4.4185120312567605E-3</v>
      </c>
      <c r="AG50" s="16">
        <f t="shared" si="19"/>
        <v>1.0906171460237868E-2</v>
      </c>
      <c r="AH50" s="16">
        <f t="shared" si="19"/>
        <v>1.8053456388287703E-2</v>
      </c>
      <c r="AI50" s="16">
        <f t="shared" si="19"/>
        <v>1.060169361556107E-2</v>
      </c>
      <c r="AJ50" s="16">
        <f t="shared" si="19"/>
        <v>1.2771136953171336E-4</v>
      </c>
      <c r="AM50" s="16">
        <f t="shared" ref="AM50:AM69" si="24">IFERROR(LOG(AM5)-LOG(AM6),"")</f>
        <v>1.060169361556107E-2</v>
      </c>
    </row>
    <row r="51" spans="1:59" x14ac:dyDescent="0.3">
      <c r="A51" s="17">
        <v>4</v>
      </c>
      <c r="B51" s="16">
        <f t="shared" ref="B51:AB51" si="25">IFERROR(LOG(B6)-LOG(B7),"")</f>
        <v>-1.978346152875593E-3</v>
      </c>
      <c r="C51" s="16">
        <f t="shared" si="25"/>
        <v>-4.4776368621536333E-3</v>
      </c>
      <c r="D51" s="16">
        <f t="shared" si="25"/>
        <v>1.239624730746805E-3</v>
      </c>
      <c r="E51" s="16">
        <f t="shared" si="25"/>
        <v>-2.4225298346112201E-3</v>
      </c>
      <c r="F51" s="16">
        <f t="shared" si="25"/>
        <v>-5.6362007155352778E-3</v>
      </c>
      <c r="G51" s="16">
        <f t="shared" si="25"/>
        <v>-2.5704886990650377E-3</v>
      </c>
      <c r="H51" s="16">
        <f t="shared" si="25"/>
        <v>-5.3492150064071708E-4</v>
      </c>
      <c r="I51" s="16">
        <f t="shared" si="25"/>
        <v>-3.2478861225500033E-3</v>
      </c>
      <c r="J51" s="16">
        <f t="shared" si="25"/>
        <v>-5.7513645948925607E-3</v>
      </c>
      <c r="K51" s="16">
        <f t="shared" si="25"/>
        <v>-3.6407212697431302E-3</v>
      </c>
      <c r="L51" s="16">
        <f t="shared" si="25"/>
        <v>-6.8847865672685971E-3</v>
      </c>
      <c r="M51" s="16">
        <f t="shared" si="25"/>
        <v>5.047356889995358E-3</v>
      </c>
      <c r="N51" s="16">
        <f t="shared" si="25"/>
        <v>3.1223811057014411E-3</v>
      </c>
      <c r="O51" s="16">
        <f t="shared" si="25"/>
        <v>6.3216092952637568E-4</v>
      </c>
      <c r="P51" s="16">
        <f t="shared" si="25"/>
        <v>2.7033173559214418E-3</v>
      </c>
      <c r="Q51" s="16">
        <f t="shared" si="25"/>
        <v>6.3610333298940169E-3</v>
      </c>
      <c r="R51" s="16">
        <f t="shared" si="25"/>
        <v>2.5691892360685531E-3</v>
      </c>
      <c r="S51" s="16">
        <f t="shared" si="25"/>
        <v>-5.6642378380303412E-4</v>
      </c>
      <c r="T51" s="16">
        <f t="shared" si="25"/>
        <v>2.5043234575514162E-3</v>
      </c>
      <c r="U51" s="16">
        <f t="shared" si="25"/>
        <v>5.9611003966458798E-4</v>
      </c>
      <c r="V51" s="16">
        <f t="shared" si="25"/>
        <v>-1.908821998263352E-3</v>
      </c>
      <c r="W51" s="16">
        <f t="shared" si="25"/>
        <v>1.613378070328686E-4</v>
      </c>
      <c r="X51" s="16">
        <f t="shared" si="25"/>
        <v>3.8057270152361822E-3</v>
      </c>
      <c r="Y51" s="16">
        <f t="shared" si="25"/>
        <v>-3.0210630404132743E-3</v>
      </c>
      <c r="Z51" s="16">
        <f t="shared" si="25"/>
        <v>2.080896369000218E-3</v>
      </c>
      <c r="AA51" s="16">
        <f t="shared" si="25"/>
        <v>1.1701205554656615E-3</v>
      </c>
      <c r="AB51" s="16">
        <f t="shared" si="25"/>
        <v>3.2332123022213999E-3</v>
      </c>
      <c r="AC51" s="16">
        <f t="shared" si="23"/>
        <v>3.6474459128067321E-3</v>
      </c>
      <c r="AD51" s="16">
        <f t="shared" si="23"/>
        <v>-5.3620986851217189E-3</v>
      </c>
      <c r="AE51" s="16">
        <f t="shared" si="18"/>
        <v>-1.4880135796557781E-2</v>
      </c>
      <c r="AF51" s="16">
        <f t="shared" ref="AF51:AI69" si="26">IFERROR(LOG(AF6)-LOG(AF7),"")</f>
        <v>-1.804730364739715E-2</v>
      </c>
      <c r="AG51" s="16">
        <f t="shared" si="26"/>
        <v>6.9502974066606438E-2</v>
      </c>
      <c r="AH51" s="16">
        <f t="shared" si="26"/>
        <v>2.5274240986667973E-3</v>
      </c>
      <c r="AI51" s="16">
        <f t="shared" si="26"/>
        <v>1.5769085821075168E-3</v>
      </c>
      <c r="AJ51" s="16">
        <f t="shared" ref="AJ51:AJ69" si="27">IFERROR(LOG(AJ6)-LOG(AJ7),"")</f>
        <v>1.3312300719361403E-3</v>
      </c>
      <c r="AM51" s="16">
        <f t="shared" si="24"/>
        <v>1.5769085821075168E-3</v>
      </c>
    </row>
    <row r="52" spans="1:59" x14ac:dyDescent="0.3">
      <c r="A52" s="17">
        <v>5</v>
      </c>
      <c r="B52" s="16">
        <f t="shared" ref="B52:AB52" si="28">IFERROR(LOG(B7)-LOG(B8),"")</f>
        <v>3.1405979131873402E-3</v>
      </c>
      <c r="C52" s="16">
        <f t="shared" si="28"/>
        <v>3.3701576461893645E-3</v>
      </c>
      <c r="D52" s="16">
        <f t="shared" si="28"/>
        <v>6.5999263516282325E-4</v>
      </c>
      <c r="E52" s="16">
        <f t="shared" si="28"/>
        <v>2.6059118628414257E-3</v>
      </c>
      <c r="F52" s="16">
        <f t="shared" si="28"/>
        <v>4.6288486097256498E-3</v>
      </c>
      <c r="G52" s="16">
        <f t="shared" si="28"/>
        <v>2.3305312171997827E-4</v>
      </c>
      <c r="H52" s="16">
        <f t="shared" si="28"/>
        <v>-4.1103020473265417E-4</v>
      </c>
      <c r="I52" s="16">
        <f t="shared" si="28"/>
        <v>2.2709673559245941E-3</v>
      </c>
      <c r="J52" s="16">
        <f t="shared" si="28"/>
        <v>2.5386806095558101E-3</v>
      </c>
      <c r="K52" s="16">
        <f t="shared" si="28"/>
        <v>1.9447581769331812E-3</v>
      </c>
      <c r="L52" s="16">
        <f t="shared" si="28"/>
        <v>3.0776352347606784E-3</v>
      </c>
      <c r="M52" s="16">
        <f t="shared" si="28"/>
        <v>-4.0847310597857678E-3</v>
      </c>
      <c r="N52" s="16">
        <f t="shared" si="28"/>
        <v>-1.0432899696617565E-3</v>
      </c>
      <c r="O52" s="16">
        <f t="shared" si="28"/>
        <v>-8.5770987352257883E-4</v>
      </c>
      <c r="P52" s="16">
        <f t="shared" si="28"/>
        <v>-1.5604364808292637E-3</v>
      </c>
      <c r="Q52" s="16">
        <f t="shared" si="28"/>
        <v>-3.5154788871795684E-3</v>
      </c>
      <c r="R52" s="16">
        <f t="shared" si="28"/>
        <v>-7.7235389714877534E-4</v>
      </c>
      <c r="S52" s="16">
        <f t="shared" si="28"/>
        <v>3.9206084583775971E-4</v>
      </c>
      <c r="T52" s="16">
        <f t="shared" si="28"/>
        <v>-3.344376349981637E-3</v>
      </c>
      <c r="U52" s="16">
        <f t="shared" si="28"/>
        <v>-2.8396397108396143E-4</v>
      </c>
      <c r="V52" s="16">
        <f t="shared" si="28"/>
        <v>-1.1426296454516288E-4</v>
      </c>
      <c r="W52" s="16">
        <f t="shared" si="28"/>
        <v>-8.0609034198753093E-4</v>
      </c>
      <c r="X52" s="16">
        <f t="shared" si="28"/>
        <v>-2.7380219842206288E-3</v>
      </c>
      <c r="Y52" s="16">
        <f t="shared" si="28"/>
        <v>1.1764523761300522E-3</v>
      </c>
      <c r="Z52" s="16">
        <f t="shared" si="28"/>
        <v>-7.0494902974482798E-4</v>
      </c>
      <c r="AA52" s="16">
        <f t="shared" si="28"/>
        <v>-1.1251741666127441E-3</v>
      </c>
      <c r="AB52" s="16">
        <f t="shared" si="28"/>
        <v>-1.9364794626337556E-3</v>
      </c>
      <c r="AC52" s="16">
        <f t="shared" si="23"/>
        <v>-1.3755717597638689E-3</v>
      </c>
      <c r="AD52" s="16">
        <f t="shared" si="23"/>
        <v>1.8684963060118243E-3</v>
      </c>
      <c r="AE52" s="16">
        <f t="shared" si="18"/>
        <v>6.0639555523755995E-3</v>
      </c>
      <c r="AF52" s="16">
        <f t="shared" si="26"/>
        <v>7.533737043147859E-3</v>
      </c>
      <c r="AG52" s="16">
        <f t="shared" si="26"/>
        <v>-2.0257764662439781E-2</v>
      </c>
      <c r="AH52" s="16">
        <f t="shared" si="26"/>
        <v>-1.098482253680344E-2</v>
      </c>
      <c r="AI52" s="16">
        <f t="shared" si="26"/>
        <v>-1.1619664563370768E-2</v>
      </c>
      <c r="AJ52" s="16">
        <f t="shared" si="27"/>
        <v>-8.2800116957804093E-4</v>
      </c>
      <c r="AM52" s="16">
        <f t="shared" si="24"/>
        <v>-1.1619664563370768E-2</v>
      </c>
    </row>
    <row r="53" spans="1:59" x14ac:dyDescent="0.3">
      <c r="A53" s="17">
        <v>6</v>
      </c>
      <c r="B53" s="16">
        <f t="shared" ref="B53:AB53" si="29">IFERROR(LOG(B8)-LOG(B9),"")</f>
        <v>-9.6875900509352936E-4</v>
      </c>
      <c r="C53" s="16">
        <f t="shared" si="29"/>
        <v>-2.6017342812154065E-4</v>
      </c>
      <c r="D53" s="16">
        <f t="shared" si="29"/>
        <v>1.1281898202050999E-3</v>
      </c>
      <c r="E53" s="16">
        <f t="shared" si="29"/>
        <v>-3.6668665558092783E-4</v>
      </c>
      <c r="F53" s="16">
        <f t="shared" si="29"/>
        <v>-1.50666059837129E-3</v>
      </c>
      <c r="G53" s="16">
        <f t="shared" si="29"/>
        <v>7.5828751582307508E-4</v>
      </c>
      <c r="H53" s="16">
        <f t="shared" si="29"/>
        <v>5.7555127191610822E-4</v>
      </c>
      <c r="I53" s="16">
        <f t="shared" si="29"/>
        <v>-1.893296498740038E-3</v>
      </c>
      <c r="J53" s="16">
        <f t="shared" si="29"/>
        <v>-1.2349270163157788E-3</v>
      </c>
      <c r="K53" s="16">
        <f t="shared" si="29"/>
        <v>-1.4849439657391716E-3</v>
      </c>
      <c r="L53" s="16">
        <f t="shared" si="29"/>
        <v>-1.7513310365200319E-3</v>
      </c>
      <c r="M53" s="16">
        <f t="shared" si="29"/>
        <v>1.296897572793082E-3</v>
      </c>
      <c r="N53" s="16">
        <f t="shared" si="29"/>
        <v>3.6991285684737085E-4</v>
      </c>
      <c r="O53" s="16">
        <f t="shared" si="29"/>
        <v>1.0837048215911298E-3</v>
      </c>
      <c r="P53" s="16">
        <f t="shared" si="29"/>
        <v>9.2284628790961776E-4</v>
      </c>
      <c r="Q53" s="16">
        <f t="shared" si="29"/>
        <v>2.4578440459359918E-3</v>
      </c>
      <c r="R53" s="16">
        <f t="shared" si="29"/>
        <v>1.0301107341430665E-3</v>
      </c>
      <c r="S53" s="16">
        <f t="shared" si="29"/>
        <v>-8.7155224435229084E-5</v>
      </c>
      <c r="T53" s="16">
        <f t="shared" si="29"/>
        <v>2.5438993341184157E-4</v>
      </c>
      <c r="U53" s="16">
        <f t="shared" si="29"/>
        <v>-9.9241429053528729E-4</v>
      </c>
      <c r="V53" s="16">
        <f t="shared" si="29"/>
        <v>-2.2843578079223548E-4</v>
      </c>
      <c r="W53" s="16">
        <f t="shared" si="29"/>
        <v>-3.7566407944078506E-4</v>
      </c>
      <c r="X53" s="16">
        <f t="shared" si="29"/>
        <v>1.389670627127082E-3</v>
      </c>
      <c r="Y53" s="16">
        <f t="shared" si="29"/>
        <v>-1.2498749429834116E-3</v>
      </c>
      <c r="Z53" s="16">
        <f t="shared" si="29"/>
        <v>-9.1865570285065701E-5</v>
      </c>
      <c r="AA53" s="16">
        <f t="shared" si="29"/>
        <v>1.0801111853112819E-3</v>
      </c>
      <c r="AB53" s="16">
        <f t="shared" si="29"/>
        <v>1.0465314423973027E-3</v>
      </c>
      <c r="AC53" s="16">
        <f t="shared" si="23"/>
        <v>4.3568536005299252E-4</v>
      </c>
      <c r="AD53" s="16">
        <f t="shared" si="23"/>
        <v>7.9784141051408852E-4</v>
      </c>
      <c r="AE53" s="16">
        <f t="shared" si="18"/>
        <v>1.2860994872041509E-3</v>
      </c>
      <c r="AF53" s="16">
        <f t="shared" si="26"/>
        <v>1.1182652922263614E-3</v>
      </c>
      <c r="AG53" s="16">
        <f t="shared" si="26"/>
        <v>-2.3881570295257726E-2</v>
      </c>
      <c r="AH53" s="16">
        <f t="shared" si="26"/>
        <v>5.2954974511940645E-3</v>
      </c>
      <c r="AI53" s="16">
        <f t="shared" si="26"/>
        <v>7.3324186721372975E-3</v>
      </c>
      <c r="AJ53" s="16">
        <f t="shared" si="27"/>
        <v>2.1184999606349564E-4</v>
      </c>
      <c r="AM53" s="16">
        <f t="shared" si="24"/>
        <v>7.3324186721372975E-3</v>
      </c>
    </row>
    <row r="54" spans="1:59" x14ac:dyDescent="0.3">
      <c r="A54" s="17">
        <v>7</v>
      </c>
      <c r="B54" s="16">
        <f t="shared" ref="B54:AB54" si="30">IFERROR(LOG(B9)-LOG(B10),"")</f>
        <v>-4.8381271358866051E-5</v>
      </c>
      <c r="C54" s="16">
        <f t="shared" si="30"/>
        <v>3.1979150599611983E-3</v>
      </c>
      <c r="D54" s="16">
        <f t="shared" si="30"/>
        <v>2.3378494117562432E-4</v>
      </c>
      <c r="E54" s="16">
        <f t="shared" si="30"/>
        <v>1.2847601015859578E-3</v>
      </c>
      <c r="F54" s="16">
        <f t="shared" si="30"/>
        <v>3.4605321095064479E-3</v>
      </c>
      <c r="G54" s="16">
        <f t="shared" si="30"/>
        <v>3.2228706905263194E-3</v>
      </c>
      <c r="H54" s="16">
        <f t="shared" si="30"/>
        <v>1.3184170471483014E-3</v>
      </c>
      <c r="I54" s="16">
        <f t="shared" si="30"/>
        <v>-2.6979840707624936E-4</v>
      </c>
      <c r="J54" s="16">
        <f t="shared" si="30"/>
        <v>2.9843532767658554E-3</v>
      </c>
      <c r="K54" s="16">
        <f t="shared" si="30"/>
        <v>1.0235556986368799E-3</v>
      </c>
      <c r="L54" s="16">
        <f t="shared" si="30"/>
        <v>3.2279266660314165E-3</v>
      </c>
      <c r="M54" s="16">
        <f t="shared" si="30"/>
        <v>-2.3196167311604343E-3</v>
      </c>
      <c r="N54" s="16">
        <f t="shared" si="30"/>
        <v>-2.3820916621325183E-3</v>
      </c>
      <c r="O54" s="16">
        <f t="shared" si="30"/>
        <v>8.5985493165799398E-4</v>
      </c>
      <c r="P54" s="16">
        <f t="shared" si="30"/>
        <v>-1.0499816757914004E-3</v>
      </c>
      <c r="Q54" s="16">
        <f t="shared" si="30"/>
        <v>-2.1075739481733746E-3</v>
      </c>
      <c r="R54" s="16">
        <f t="shared" si="30"/>
        <v>-1.2872570983987197E-3</v>
      </c>
      <c r="S54" s="16">
        <f t="shared" si="30"/>
        <v>1.1343844634704649E-3</v>
      </c>
      <c r="T54" s="16">
        <f t="shared" si="30"/>
        <v>-1.0420530973394848E-3</v>
      </c>
      <c r="U54" s="16">
        <f t="shared" si="30"/>
        <v>-7.923018547016103E-4</v>
      </c>
      <c r="V54" s="16">
        <f t="shared" si="30"/>
        <v>2.442865189531282E-3</v>
      </c>
      <c r="W54" s="16">
        <f t="shared" si="30"/>
        <v>5.099086114062068E-4</v>
      </c>
      <c r="X54" s="16">
        <f t="shared" si="30"/>
        <v>-7.9789565324744904E-4</v>
      </c>
      <c r="Y54" s="16">
        <f t="shared" si="30"/>
        <v>2.4295228476988867E-3</v>
      </c>
      <c r="Z54" s="16">
        <f t="shared" si="30"/>
        <v>-1.9856638765083368E-3</v>
      </c>
      <c r="AA54" s="16">
        <f t="shared" si="30"/>
        <v>-2.7027974022642356E-4</v>
      </c>
      <c r="AB54" s="16">
        <f t="shared" si="30"/>
        <v>-2.1853332711518902E-3</v>
      </c>
      <c r="AC54" s="16">
        <f t="shared" si="23"/>
        <v>-3.506568367499005E-3</v>
      </c>
      <c r="AD54" s="16">
        <f t="shared" si="23"/>
        <v>2.9846598920690859E-3</v>
      </c>
      <c r="AE54" s="16">
        <f t="shared" si="18"/>
        <v>-1.1288223916041673E-3</v>
      </c>
      <c r="AF54" s="16">
        <f t="shared" si="26"/>
        <v>-4.4596966943100114E-4</v>
      </c>
      <c r="AG54" s="16">
        <f t="shared" si="26"/>
        <v>5.6202533209415151E-3</v>
      </c>
      <c r="AH54" s="16">
        <f t="shared" si="26"/>
        <v>1.5948726935865798E-2</v>
      </c>
      <c r="AI54" s="16">
        <f t="shared" si="26"/>
        <v>2.7103373091259542E-3</v>
      </c>
      <c r="AJ54" s="16">
        <f t="shared" si="27"/>
        <v>-1.6839481874422191E-3</v>
      </c>
      <c r="AM54" s="16">
        <f t="shared" si="24"/>
        <v>2.7103373091259542E-3</v>
      </c>
    </row>
    <row r="55" spans="1:59" x14ac:dyDescent="0.3">
      <c r="A55" s="17">
        <v>8</v>
      </c>
      <c r="B55" s="16">
        <f t="shared" ref="B55:AB55" si="31">IFERROR(LOG(B10)-LOG(B11),"")</f>
        <v>2.3284022187865031E-3</v>
      </c>
      <c r="C55" s="16">
        <f t="shared" si="31"/>
        <v>2.6281138107632773E-3</v>
      </c>
      <c r="D55" s="16">
        <f t="shared" si="31"/>
        <v>4.679477675359825E-4</v>
      </c>
      <c r="E55" s="16">
        <f t="shared" si="31"/>
        <v>1.8881397386176779E-3</v>
      </c>
      <c r="F55" s="16">
        <f t="shared" si="31"/>
        <v>1.8955167911435811E-4</v>
      </c>
      <c r="G55" s="16">
        <f t="shared" si="31"/>
        <v>3.5303712707096535E-4</v>
      </c>
      <c r="H55" s="16">
        <f t="shared" si="31"/>
        <v>-4.536574460214382E-4</v>
      </c>
      <c r="I55" s="16">
        <f t="shared" si="31"/>
        <v>1.8379430449305678E-3</v>
      </c>
      <c r="J55" s="16">
        <f t="shared" si="31"/>
        <v>2.1967395440641302E-3</v>
      </c>
      <c r="K55" s="16">
        <f t="shared" si="31"/>
        <v>1.3856379271508512E-3</v>
      </c>
      <c r="L55" s="16">
        <f t="shared" si="31"/>
        <v>-2.816436427521829E-4</v>
      </c>
      <c r="M55" s="16">
        <f t="shared" si="31"/>
        <v>-4.1264864635010834E-3</v>
      </c>
      <c r="N55" s="16">
        <f t="shared" si="31"/>
        <v>-1.9029730618989743E-3</v>
      </c>
      <c r="O55" s="16">
        <f t="shared" si="31"/>
        <v>-1.5826251952600102E-3</v>
      </c>
      <c r="P55" s="16">
        <f t="shared" si="31"/>
        <v>-2.3453163368634122E-3</v>
      </c>
      <c r="Q55" s="16">
        <f t="shared" si="31"/>
        <v>-3.7573604448312148E-3</v>
      </c>
      <c r="R55" s="16">
        <f t="shared" si="31"/>
        <v>-1.7445690265370378E-3</v>
      </c>
      <c r="S55" s="16">
        <f t="shared" si="31"/>
        <v>-4.0440228942615324E-3</v>
      </c>
      <c r="T55" s="16">
        <f t="shared" si="31"/>
        <v>-2.3292053227754184E-3</v>
      </c>
      <c r="U55" s="16">
        <f t="shared" si="31"/>
        <v>-1.4133049748965565E-4</v>
      </c>
      <c r="V55" s="16">
        <f t="shared" si="31"/>
        <v>1.9142878694173443E-4</v>
      </c>
      <c r="W55" s="16">
        <f t="shared" si="31"/>
        <v>-5.9036579789673027E-4</v>
      </c>
      <c r="X55" s="16">
        <f t="shared" si="31"/>
        <v>-1.9996851155656969E-3</v>
      </c>
      <c r="Y55" s="16">
        <f t="shared" si="31"/>
        <v>-2.2826652989486745E-3</v>
      </c>
      <c r="Z55" s="16">
        <f t="shared" si="31"/>
        <v>-7.9173044851588159E-4</v>
      </c>
      <c r="AA55" s="16">
        <f t="shared" si="31"/>
        <v>2.4838830776688844E-3</v>
      </c>
      <c r="AB55" s="16">
        <f t="shared" si="31"/>
        <v>1.7093245114638833E-3</v>
      </c>
      <c r="AC55" s="16">
        <f t="shared" si="23"/>
        <v>2.1339656633115739E-3</v>
      </c>
      <c r="AD55" s="16">
        <f t="shared" si="23"/>
        <v>-3.0230263626682685E-3</v>
      </c>
      <c r="AE55" s="16">
        <f t="shared" si="18"/>
        <v>-9.3628963210310445E-3</v>
      </c>
      <c r="AF55" s="16">
        <f t="shared" si="26"/>
        <v>-1.1903996632036673E-2</v>
      </c>
      <c r="AG55" s="16">
        <f t="shared" si="26"/>
        <v>6.2709736687358575E-2</v>
      </c>
      <c r="AH55" s="16">
        <f t="shared" si="26"/>
        <v>-3.8433142499672002E-4</v>
      </c>
      <c r="AI55" s="16">
        <f t="shared" si="26"/>
        <v>6.6327803719957723E-3</v>
      </c>
      <c r="AJ55" s="16">
        <f t="shared" si="27"/>
        <v>3.5069247540855386E-3</v>
      </c>
      <c r="AM55" s="16">
        <f t="shared" si="24"/>
        <v>6.6327803719957723E-3</v>
      </c>
    </row>
    <row r="56" spans="1:59" x14ac:dyDescent="0.3">
      <c r="A56" s="17">
        <v>9</v>
      </c>
      <c r="B56" s="16">
        <f t="shared" ref="B56:AB56" si="32">IFERROR(LOG(B11)-LOG(B12),"")</f>
        <v>-1.3597512498040865E-3</v>
      </c>
      <c r="C56" s="16">
        <f t="shared" si="32"/>
        <v>-1.9069664941938624E-3</v>
      </c>
      <c r="D56" s="16">
        <f t="shared" si="32"/>
        <v>3.4077847837439279E-3</v>
      </c>
      <c r="E56" s="16">
        <f t="shared" si="32"/>
        <v>4.6176982755841145E-4</v>
      </c>
      <c r="F56" s="16">
        <f t="shared" si="32"/>
        <v>-2.8974068551567422E-3</v>
      </c>
      <c r="G56" s="16">
        <f t="shared" si="32"/>
        <v>-5.8823587741915762E-4</v>
      </c>
      <c r="H56" s="16">
        <f t="shared" si="32"/>
        <v>1.8174800354113785E-3</v>
      </c>
      <c r="I56" s="16">
        <f t="shared" si="32"/>
        <v>-4.7411355871455341E-3</v>
      </c>
      <c r="J56" s="16">
        <f t="shared" si="32"/>
        <v>-5.3986570644564968E-3</v>
      </c>
      <c r="K56" s="16">
        <f t="shared" si="32"/>
        <v>-2.9200682663983457E-3</v>
      </c>
      <c r="L56" s="16">
        <f t="shared" si="32"/>
        <v>-6.2891691771879976E-3</v>
      </c>
      <c r="M56" s="16">
        <f t="shared" si="32"/>
        <v>4.4663657760862785E-4</v>
      </c>
      <c r="N56" s="16">
        <f t="shared" si="32"/>
        <v>-7.9876392856816081E-4</v>
      </c>
      <c r="O56" s="16">
        <f t="shared" si="32"/>
        <v>-1.3519606702028075E-3</v>
      </c>
      <c r="P56" s="16">
        <f t="shared" si="32"/>
        <v>1.0126369657026402E-3</v>
      </c>
      <c r="Q56" s="16">
        <f t="shared" si="32"/>
        <v>3.9460844986637933E-3</v>
      </c>
      <c r="R56" s="16">
        <f t="shared" si="32"/>
        <v>1.4361942335309047E-3</v>
      </c>
      <c r="S56" s="16">
        <f t="shared" si="32"/>
        <v>-2.3309768732924442E-3</v>
      </c>
      <c r="T56" s="16">
        <f t="shared" si="32"/>
        <v>-1.0088145811450733E-3</v>
      </c>
      <c r="U56" s="16">
        <f t="shared" si="32"/>
        <v>-2.2269392299457957E-3</v>
      </c>
      <c r="V56" s="16">
        <f t="shared" si="32"/>
        <v>-2.824565384512423E-3</v>
      </c>
      <c r="W56" s="16">
        <f t="shared" si="32"/>
        <v>-4.0206250231955565E-4</v>
      </c>
      <c r="X56" s="16">
        <f t="shared" si="32"/>
        <v>2.5238513736050572E-3</v>
      </c>
      <c r="Y56" s="16">
        <f t="shared" si="32"/>
        <v>-3.7658468593531058E-3</v>
      </c>
      <c r="Z56" s="16">
        <f t="shared" si="32"/>
        <v>2.2877725348293687E-3</v>
      </c>
      <c r="AA56" s="16">
        <f t="shared" si="32"/>
        <v>9.521519834115727E-4</v>
      </c>
      <c r="AB56" s="16">
        <f t="shared" si="32"/>
        <v>3.3430699587086998E-3</v>
      </c>
      <c r="AC56" s="16">
        <f t="shared" si="23"/>
        <v>1.5402904478450108E-3</v>
      </c>
      <c r="AD56" s="16">
        <f t="shared" si="23"/>
        <v>-2.5682479788753376E-3</v>
      </c>
      <c r="AE56" s="16">
        <f t="shared" si="18"/>
        <v>-5.6084828517057872E-3</v>
      </c>
      <c r="AF56" s="16">
        <f t="shared" si="26"/>
        <v>-8.2592479951113518E-3</v>
      </c>
      <c r="AG56" s="16">
        <f t="shared" si="26"/>
        <v>2.2498369917570926E-2</v>
      </c>
      <c r="AH56" s="16">
        <f t="shared" si="26"/>
        <v>1.5875639836051558E-3</v>
      </c>
      <c r="AI56" s="16">
        <f t="shared" si="26"/>
        <v>1.6133427280049795E-2</v>
      </c>
      <c r="AJ56" s="16">
        <f t="shared" si="27"/>
        <v>2.7589945015851214E-3</v>
      </c>
      <c r="AM56" s="16">
        <f t="shared" si="24"/>
        <v>1.6133427280049795E-2</v>
      </c>
    </row>
    <row r="57" spans="1:59" x14ac:dyDescent="0.3">
      <c r="A57" s="17">
        <v>10</v>
      </c>
      <c r="B57" s="16">
        <f t="shared" ref="B57:AB57" si="33">IFERROR(LOG(B12)-LOG(B13),"")</f>
        <v>3.8806613273745932E-4</v>
      </c>
      <c r="C57" s="16">
        <f t="shared" si="33"/>
        <v>1.511734115722585E-3</v>
      </c>
      <c r="D57" s="16">
        <f t="shared" si="33"/>
        <v>5.1151337870077029E-4</v>
      </c>
      <c r="E57" s="16">
        <f t="shared" si="33"/>
        <v>1.8984063234572801E-3</v>
      </c>
      <c r="F57" s="16">
        <f t="shared" si="33"/>
        <v>-8.7799636353677601E-4</v>
      </c>
      <c r="G57" s="16">
        <f t="shared" si="33"/>
        <v>1.1772695794112775E-3</v>
      </c>
      <c r="H57" s="16">
        <f t="shared" si="33"/>
        <v>1.6173315224650153E-3</v>
      </c>
      <c r="I57" s="16">
        <f t="shared" si="33"/>
        <v>-1.0715383274276236E-4</v>
      </c>
      <c r="J57" s="16">
        <f t="shared" si="33"/>
        <v>1.0162335819689783E-3</v>
      </c>
      <c r="K57" s="16">
        <f t="shared" si="33"/>
        <v>1.3807431131422909E-3</v>
      </c>
      <c r="L57" s="16">
        <f t="shared" si="33"/>
        <v>-1.3853105267664645E-3</v>
      </c>
      <c r="M57" s="16">
        <f t="shared" si="33"/>
        <v>-3.0576927726684855E-3</v>
      </c>
      <c r="N57" s="16">
        <f t="shared" si="33"/>
        <v>-2.6519858417812792E-3</v>
      </c>
      <c r="O57" s="16">
        <f t="shared" si="33"/>
        <v>-1.5719865000758844E-3</v>
      </c>
      <c r="P57" s="16">
        <f t="shared" si="33"/>
        <v>-1.1390507293378427E-3</v>
      </c>
      <c r="Q57" s="16">
        <f t="shared" si="33"/>
        <v>-2.5542853869207627E-3</v>
      </c>
      <c r="R57" s="16">
        <f t="shared" si="33"/>
        <v>2.56963785914055E-4</v>
      </c>
      <c r="S57" s="16">
        <f t="shared" si="33"/>
        <v>-3.9427044357147768E-3</v>
      </c>
      <c r="T57" s="16">
        <f t="shared" si="33"/>
        <v>-3.3625556882738994E-3</v>
      </c>
      <c r="U57" s="16">
        <f t="shared" si="33"/>
        <v>-2.9422908680951376E-3</v>
      </c>
      <c r="V57" s="16">
        <f t="shared" si="33"/>
        <v>-1.860261563034038E-3</v>
      </c>
      <c r="W57" s="16">
        <f t="shared" si="33"/>
        <v>-1.4710527693573283E-3</v>
      </c>
      <c r="X57" s="16">
        <f t="shared" si="33"/>
        <v>-2.8637901927744402E-3</v>
      </c>
      <c r="Y57" s="16">
        <f t="shared" si="33"/>
        <v>-4.2384666714752328E-3</v>
      </c>
      <c r="Z57" s="16">
        <f t="shared" si="33"/>
        <v>6.1211353600842955E-4</v>
      </c>
      <c r="AA57" s="16">
        <f t="shared" si="33"/>
        <v>2.3667332791069869E-3</v>
      </c>
      <c r="AB57" s="16">
        <f t="shared" si="33"/>
        <v>2.7896009327830207E-3</v>
      </c>
      <c r="AC57" s="16">
        <f t="shared" si="23"/>
        <v>1.2765471994417854E-3</v>
      </c>
      <c r="AD57" s="16">
        <f t="shared" si="23"/>
        <v>-7.0449782816073281E-4</v>
      </c>
      <c r="AE57" s="16">
        <f t="shared" si="18"/>
        <v>9.889640097724417E-4</v>
      </c>
      <c r="AF57" s="16">
        <f t="shared" si="26"/>
        <v>9.6450982267981544E-4</v>
      </c>
      <c r="AG57" s="16">
        <f t="shared" si="26"/>
        <v>-7.4842259581240356E-3</v>
      </c>
      <c r="AH57" s="16">
        <f t="shared" si="26"/>
        <v>9.7477884472543241E-3</v>
      </c>
      <c r="AI57" s="16">
        <f t="shared" si="26"/>
        <v>-2.2560803042241395E-3</v>
      </c>
      <c r="AJ57" s="16">
        <f t="shared" si="27"/>
        <v>3.6925539747674208E-3</v>
      </c>
      <c r="AM57" s="16">
        <f t="shared" si="24"/>
        <v>-2.2560803042241395E-3</v>
      </c>
    </row>
    <row r="58" spans="1:59" x14ac:dyDescent="0.3">
      <c r="A58" s="17">
        <v>11</v>
      </c>
      <c r="B58" s="16">
        <f t="shared" ref="B58:AB58" si="34">IFERROR(LOG(B13)-LOG(B14),"")</f>
        <v>-3.3838788440684539E-3</v>
      </c>
      <c r="C58" s="16">
        <f t="shared" si="34"/>
        <v>-4.5846623520300889E-3</v>
      </c>
      <c r="D58" s="16">
        <f t="shared" si="34"/>
        <v>-1.2580278028998526E-3</v>
      </c>
      <c r="E58" s="16">
        <f t="shared" si="34"/>
        <v>-3.0058301667850174E-3</v>
      </c>
      <c r="F58" s="16">
        <f t="shared" si="34"/>
        <v>-5.6022710874530091E-3</v>
      </c>
      <c r="G58" s="16">
        <f t="shared" si="34"/>
        <v>-1.2360493699731245E-3</v>
      </c>
      <c r="H58" s="16">
        <f t="shared" si="34"/>
        <v>2.909288948758082E-4</v>
      </c>
      <c r="I58" s="16">
        <f t="shared" si="34"/>
        <v>-2.1375432933662952E-3</v>
      </c>
      <c r="J58" s="16">
        <f t="shared" si="34"/>
        <v>-3.2580383998055962E-3</v>
      </c>
      <c r="K58" s="16">
        <f t="shared" si="34"/>
        <v>-1.7379981275091883E-3</v>
      </c>
      <c r="L58" s="16">
        <f t="shared" si="34"/>
        <v>-4.3350676602675886E-3</v>
      </c>
      <c r="M58" s="16">
        <f t="shared" si="34"/>
        <v>6.0770642648527717E-3</v>
      </c>
      <c r="N58" s="16">
        <f t="shared" si="34"/>
        <v>2.6187358718608861E-3</v>
      </c>
      <c r="O58" s="16">
        <f t="shared" si="34"/>
        <v>1.4820052541508789E-3</v>
      </c>
      <c r="P58" s="16">
        <f t="shared" si="34"/>
        <v>3.0123127214474188E-3</v>
      </c>
      <c r="Q58" s="16">
        <f t="shared" si="34"/>
        <v>4.7711818538312134E-3</v>
      </c>
      <c r="R58" s="16">
        <f t="shared" si="34"/>
        <v>2.1128577725741532E-3</v>
      </c>
      <c r="S58" s="16">
        <f t="shared" si="34"/>
        <v>4.2682507799539186E-4</v>
      </c>
      <c r="T58" s="16">
        <f t="shared" si="34"/>
        <v>4.0180185473258356E-3</v>
      </c>
      <c r="U58" s="16">
        <f t="shared" si="34"/>
        <v>5.3093949643789884E-4</v>
      </c>
      <c r="V58" s="16">
        <f t="shared" si="34"/>
        <v>-6.0571067266659145E-4</v>
      </c>
      <c r="W58" s="16">
        <f t="shared" si="34"/>
        <v>9.3554779164062296E-4</v>
      </c>
      <c r="X58" s="16">
        <f t="shared" si="34"/>
        <v>2.6813997310026205E-3</v>
      </c>
      <c r="Y58" s="16">
        <f t="shared" si="34"/>
        <v>-1.6551425308964918E-3</v>
      </c>
      <c r="Z58" s="16">
        <f t="shared" si="34"/>
        <v>1.4726020842399379E-3</v>
      </c>
      <c r="AA58" s="16">
        <f t="shared" si="34"/>
        <v>1.0509524917939814E-3</v>
      </c>
      <c r="AB58" s="16">
        <f t="shared" si="34"/>
        <v>2.5810609030361142E-3</v>
      </c>
      <c r="AC58" s="16">
        <f t="shared" si="23"/>
        <v>2.192303907753046E-3</v>
      </c>
      <c r="AD58" s="16">
        <f t="shared" si="23"/>
        <v>-3.5591898090863161E-3</v>
      </c>
      <c r="AE58" s="16">
        <f t="shared" si="18"/>
        <v>-3.1366270513877303E-3</v>
      </c>
      <c r="AF58" s="16">
        <f t="shared" si="26"/>
        <v>-5.2784908128611363E-3</v>
      </c>
      <c r="AG58" s="16">
        <f t="shared" si="26"/>
        <v>4.6073602715883677E-3</v>
      </c>
      <c r="AH58" s="16">
        <f t="shared" si="26"/>
        <v>7.8584975274300639E-3</v>
      </c>
      <c r="AI58" s="16">
        <f t="shared" si="26"/>
        <v>1.0783875683688882E-2</v>
      </c>
      <c r="AJ58" s="16">
        <f t="shared" si="27"/>
        <v>3.0165851256347409E-4</v>
      </c>
      <c r="AK58" s="2"/>
      <c r="AL58" s="2"/>
      <c r="AM58" s="16">
        <f t="shared" si="24"/>
        <v>1.0783875683688882E-2</v>
      </c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1:59" x14ac:dyDescent="0.3">
      <c r="A59" s="17">
        <v>12</v>
      </c>
      <c r="B59" s="16">
        <f t="shared" ref="B59:AB59" si="35">IFERROR(LOG(B14)-LOG(B15),"")</f>
        <v>-2.0177434790525917E-3</v>
      </c>
      <c r="C59" s="16">
        <f t="shared" si="35"/>
        <v>1.3703240457604571E-3</v>
      </c>
      <c r="D59" s="16">
        <f t="shared" si="35"/>
        <v>1.4943142515485078E-3</v>
      </c>
      <c r="E59" s="16">
        <f t="shared" si="35"/>
        <v>2.8666406516029141E-3</v>
      </c>
      <c r="F59" s="16">
        <f t="shared" si="35"/>
        <v>0</v>
      </c>
      <c r="G59" s="16">
        <f t="shared" si="35"/>
        <v>3.3632102685866028E-3</v>
      </c>
      <c r="H59" s="16">
        <f t="shared" si="35"/>
        <v>4.8496999813543162E-3</v>
      </c>
      <c r="I59" s="16">
        <f t="shared" si="35"/>
        <v>-3.3983358191432972E-3</v>
      </c>
      <c r="J59" s="16">
        <f t="shared" si="35"/>
        <v>0</v>
      </c>
      <c r="K59" s="16">
        <f t="shared" si="35"/>
        <v>1.5331663907074411E-3</v>
      </c>
      <c r="L59" s="16">
        <f t="shared" si="35"/>
        <v>-1.3672118387605403E-3</v>
      </c>
      <c r="M59" s="16">
        <f t="shared" si="35"/>
        <v>3.6013641638313332E-4</v>
      </c>
      <c r="N59" s="16">
        <f t="shared" si="35"/>
        <v>-1.5930122653462914E-3</v>
      </c>
      <c r="O59" s="16">
        <f t="shared" si="35"/>
        <v>1.8031766900451062E-3</v>
      </c>
      <c r="P59" s="16">
        <f t="shared" si="35"/>
        <v>3.3218243965325023E-3</v>
      </c>
      <c r="Q59" s="16">
        <f t="shared" si="35"/>
        <v>1.9286917212192611E-3</v>
      </c>
      <c r="R59" s="16">
        <f t="shared" si="35"/>
        <v>-9.8040737366610065E-4</v>
      </c>
      <c r="S59" s="16">
        <f t="shared" si="35"/>
        <v>4.2724497484410064E-4</v>
      </c>
      <c r="T59" s="16">
        <f t="shared" si="35"/>
        <v>1.3392073181135167E-3</v>
      </c>
      <c r="U59" s="16">
        <f t="shared" si="35"/>
        <v>-6.1471274509564133E-4</v>
      </c>
      <c r="V59" s="16">
        <f t="shared" si="35"/>
        <v>2.7704465146886625E-3</v>
      </c>
      <c r="W59" s="16">
        <f t="shared" si="35"/>
        <v>4.3026430628874124E-3</v>
      </c>
      <c r="X59" s="16">
        <f t="shared" si="35"/>
        <v>2.9045317036297535E-3</v>
      </c>
      <c r="Y59" s="16">
        <f t="shared" si="35"/>
        <v>1.4028657408208245E-3</v>
      </c>
      <c r="Z59" s="16">
        <f t="shared" si="35"/>
        <v>1.41594470649542E-3</v>
      </c>
      <c r="AA59" s="16">
        <f t="shared" si="35"/>
        <v>1.3746407823087524E-3</v>
      </c>
      <c r="AB59" s="16">
        <f t="shared" si="35"/>
        <v>2.8895713736791784E-3</v>
      </c>
      <c r="AC59" s="16">
        <f t="shared" si="23"/>
        <v>-2.0240574864402311E-3</v>
      </c>
      <c r="AD59" s="16">
        <f t="shared" si="23"/>
        <v>-8.2309996856588796E-4</v>
      </c>
      <c r="AE59" s="16">
        <f t="shared" si="18"/>
        <v>9.5881925491880793E-4</v>
      </c>
      <c r="AF59" s="16">
        <f t="shared" si="26"/>
        <v>-7.3072115000361038E-4</v>
      </c>
      <c r="AG59" s="16">
        <f t="shared" si="26"/>
        <v>-5.6971838846486822E-3</v>
      </c>
      <c r="AH59" s="16">
        <f t="shared" si="26"/>
        <v>-1.4219391165260165E-2</v>
      </c>
      <c r="AI59" s="16">
        <f t="shared" si="26"/>
        <v>5.1048558911350739E-3</v>
      </c>
      <c r="AJ59" s="16">
        <f t="shared" si="27"/>
        <v>-1.8754209398919031E-4</v>
      </c>
      <c r="AM59" s="16">
        <f t="shared" si="24"/>
        <v>5.1048558911350739E-3</v>
      </c>
    </row>
    <row r="60" spans="1:59" x14ac:dyDescent="0.3">
      <c r="A60" s="17">
        <v>13</v>
      </c>
      <c r="B60" s="16">
        <f t="shared" ref="B60:AB60" si="36">IFERROR(LOG(B15)-LOG(B16),"")</f>
        <v>-1.6743212748321495E-3</v>
      </c>
      <c r="C60" s="16">
        <f t="shared" si="36"/>
        <v>-3.7742341149754333E-3</v>
      </c>
      <c r="D60" s="16">
        <f t="shared" si="36"/>
        <v>-1.1815929385992907E-4</v>
      </c>
      <c r="E60" s="16">
        <f t="shared" si="36"/>
        <v>-6.5834844100385315E-3</v>
      </c>
      <c r="F60" s="16">
        <f t="shared" si="36"/>
        <v>-6.0801606404664033E-3</v>
      </c>
      <c r="G60" s="16">
        <f t="shared" si="36"/>
        <v>-2.1271608986134782E-3</v>
      </c>
      <c r="H60" s="16">
        <f t="shared" si="36"/>
        <v>-4.9744076582780572E-3</v>
      </c>
      <c r="I60" s="16">
        <f t="shared" si="36"/>
        <v>-1.6365580587833772E-3</v>
      </c>
      <c r="J60" s="16">
        <f t="shared" si="36"/>
        <v>-3.8061603750984829E-3</v>
      </c>
      <c r="K60" s="16">
        <f t="shared" si="36"/>
        <v>-6.6049802145045078E-3</v>
      </c>
      <c r="L60" s="16">
        <f t="shared" si="36"/>
        <v>-6.0997418709007323E-3</v>
      </c>
      <c r="M60" s="16">
        <f t="shared" si="36"/>
        <v>1.9257875968817784E-3</v>
      </c>
      <c r="N60" s="16">
        <f t="shared" si="36"/>
        <v>2.3195066917840179E-4</v>
      </c>
      <c r="O60" s="16">
        <f t="shared" si="36"/>
        <v>-1.8931392966647139E-3</v>
      </c>
      <c r="P60" s="16">
        <f t="shared" si="36"/>
        <v>-4.6878810966521911E-3</v>
      </c>
      <c r="Q60" s="16">
        <f t="shared" si="36"/>
        <v>1.7732454249005936E-3</v>
      </c>
      <c r="R60" s="16">
        <f t="shared" si="36"/>
        <v>-1.4407887021710974E-3</v>
      </c>
      <c r="S60" s="16">
        <f t="shared" si="36"/>
        <v>-4.1689867818343112E-3</v>
      </c>
      <c r="T60" s="16">
        <f t="shared" si="36"/>
        <v>3.3534458288609903E-3</v>
      </c>
      <c r="U60" s="16">
        <f t="shared" si="36"/>
        <v>1.6785429884005054E-3</v>
      </c>
      <c r="V60" s="16">
        <f t="shared" si="36"/>
        <v>-4.185971233980415E-4</v>
      </c>
      <c r="W60" s="16">
        <f t="shared" si="36"/>
        <v>-3.2577960215318669E-3</v>
      </c>
      <c r="X60" s="16">
        <f t="shared" si="36"/>
        <v>3.224517754548184E-3</v>
      </c>
      <c r="Y60" s="16">
        <f t="shared" si="36"/>
        <v>-2.7296137346802113E-3</v>
      </c>
      <c r="Z60" s="16">
        <f t="shared" si="36"/>
        <v>-2.7660204866628568E-3</v>
      </c>
      <c r="AA60" s="16">
        <f t="shared" si="36"/>
        <v>2.3007814030984695E-3</v>
      </c>
      <c r="AB60" s="16">
        <f t="shared" si="36"/>
        <v>-5.2089299426283375E-4</v>
      </c>
      <c r="AC60" s="16">
        <f t="shared" si="23"/>
        <v>4.431442205247646E-3</v>
      </c>
      <c r="AD60" s="16">
        <f t="shared" si="23"/>
        <v>-5.5432539001047942E-3</v>
      </c>
      <c r="AE60" s="16">
        <f t="shared" si="18"/>
        <v>1.7464440151404581E-3</v>
      </c>
      <c r="AF60" s="16">
        <f t="shared" si="26"/>
        <v>3.2979709368712307E-3</v>
      </c>
      <c r="AG60" s="16">
        <f t="shared" si="26"/>
        <v>9.240656734912589E-3</v>
      </c>
      <c r="AH60" s="16">
        <f t="shared" si="26"/>
        <v>-1.2826378089526358E-2</v>
      </c>
      <c r="AI60" s="16">
        <f t="shared" si="26"/>
        <v>-8.9326127508458364E-3</v>
      </c>
      <c r="AJ60" s="16">
        <f t="shared" si="27"/>
        <v>3.7457586292521938E-3</v>
      </c>
      <c r="AM60" s="16">
        <f t="shared" si="24"/>
        <v>-8.9326127508458364E-3</v>
      </c>
    </row>
    <row r="61" spans="1:59" x14ac:dyDescent="0.3">
      <c r="A61" s="17">
        <v>14</v>
      </c>
      <c r="B61" s="16">
        <f t="shared" ref="B61:AB61" si="37">IFERROR(LOG(B16)-LOG(B17),"")</f>
        <v>1.3868359497470825E-3</v>
      </c>
      <c r="C61" s="16">
        <f t="shared" si="37"/>
        <v>1.2327781723724951E-3</v>
      </c>
      <c r="D61" s="16">
        <f t="shared" si="37"/>
        <v>-2.362221879849899E-4</v>
      </c>
      <c r="E61" s="16">
        <f t="shared" si="37"/>
        <v>2.5203126921988783E-3</v>
      </c>
      <c r="F61" s="16">
        <f t="shared" si="37"/>
        <v>9.7690350631027267E-4</v>
      </c>
      <c r="G61" s="16">
        <f t="shared" si="37"/>
        <v>0</v>
      </c>
      <c r="H61" s="16">
        <f t="shared" si="37"/>
        <v>1.3320650164003744E-3</v>
      </c>
      <c r="I61" s="16">
        <f t="shared" si="37"/>
        <v>1.583669490015191E-3</v>
      </c>
      <c r="J61" s="16">
        <f t="shared" si="37"/>
        <v>1.5041136696944679E-3</v>
      </c>
      <c r="K61" s="16">
        <f t="shared" si="37"/>
        <v>2.7314208394295658E-3</v>
      </c>
      <c r="L61" s="16">
        <f t="shared" si="37"/>
        <v>1.2131138667195451E-3</v>
      </c>
      <c r="M61" s="16">
        <f t="shared" si="37"/>
        <v>-3.5440548586606335E-3</v>
      </c>
      <c r="N61" s="16">
        <f t="shared" si="37"/>
        <v>-2.0831097351541455E-3</v>
      </c>
      <c r="O61" s="16">
        <f t="shared" si="37"/>
        <v>-2.1982826350888333E-3</v>
      </c>
      <c r="P61" s="16">
        <f t="shared" si="37"/>
        <v>-9.5052452455268721E-4</v>
      </c>
      <c r="Q61" s="16">
        <f t="shared" si="37"/>
        <v>-3.7019371461198547E-3</v>
      </c>
      <c r="R61" s="16">
        <f t="shared" si="37"/>
        <v>4.6258958597258926E-4</v>
      </c>
      <c r="S61" s="16">
        <f t="shared" si="37"/>
        <v>-2.4907358119411679E-3</v>
      </c>
      <c r="T61" s="16">
        <f t="shared" si="37"/>
        <v>-3.9603909905765455E-3</v>
      </c>
      <c r="U61" s="16">
        <f t="shared" si="37"/>
        <v>-2.5153879038352089E-3</v>
      </c>
      <c r="V61" s="16">
        <f t="shared" si="37"/>
        <v>-2.6543882275610747E-3</v>
      </c>
      <c r="W61" s="16">
        <f t="shared" si="37"/>
        <v>-1.3658333692738722E-3</v>
      </c>
      <c r="X61" s="16">
        <f t="shared" si="37"/>
        <v>-4.141428222664445E-3</v>
      </c>
      <c r="Y61" s="16">
        <f t="shared" si="37"/>
        <v>-2.9259947600512176E-3</v>
      </c>
      <c r="Z61" s="16">
        <f t="shared" si="37"/>
        <v>1.3500757801674368E-3</v>
      </c>
      <c r="AA61" s="16">
        <f t="shared" si="37"/>
        <v>2.7691466309275395E-4</v>
      </c>
      <c r="AB61" s="16">
        <f t="shared" si="37"/>
        <v>1.5645570156692656E-3</v>
      </c>
      <c r="AC61" s="16">
        <f t="shared" si="23"/>
        <v>4.082035064243289E-4</v>
      </c>
      <c r="AD61" s="16">
        <f t="shared" si="23"/>
        <v>2.9775652601533587E-3</v>
      </c>
      <c r="AE61" s="16">
        <f t="shared" si="18"/>
        <v>7.2889222229366446E-3</v>
      </c>
      <c r="AF61" s="16">
        <f t="shared" si="26"/>
        <v>8.6089679315328738E-3</v>
      </c>
      <c r="AG61" s="16">
        <f t="shared" si="26"/>
        <v>-1.4649126158769343E-2</v>
      </c>
      <c r="AH61" s="16">
        <f t="shared" si="26"/>
        <v>-1.0483398939863831E-2</v>
      </c>
      <c r="AI61" s="16">
        <f t="shared" si="26"/>
        <v>-5.9047396581246026E-3</v>
      </c>
      <c r="AJ61" s="16">
        <f t="shared" si="27"/>
        <v>2.2299992021386217E-3</v>
      </c>
      <c r="AM61" s="16">
        <f t="shared" si="24"/>
        <v>-5.9047396581246026E-3</v>
      </c>
    </row>
    <row r="62" spans="1:59" x14ac:dyDescent="0.3">
      <c r="A62" s="17">
        <v>15</v>
      </c>
      <c r="B62" s="16">
        <f t="shared" ref="B62:AB62" si="38">IFERROR(LOG(B17)-LOG(B18),"")</f>
        <v>1.3432293369116735E-3</v>
      </c>
      <c r="C62" s="16">
        <f t="shared" si="38"/>
        <v>9.7572380270063985E-4</v>
      </c>
      <c r="D62" s="16">
        <f t="shared" si="38"/>
        <v>-6.6859928915997263E-4</v>
      </c>
      <c r="E62" s="16">
        <f t="shared" si="38"/>
        <v>2.1653724007344444E-3</v>
      </c>
      <c r="F62" s="16">
        <f t="shared" si="38"/>
        <v>1.7148866582306632E-3</v>
      </c>
      <c r="G62" s="16">
        <f t="shared" si="38"/>
        <v>-4.1240746140810969E-4</v>
      </c>
      <c r="H62" s="16">
        <f t="shared" si="38"/>
        <v>7.510859552932736E-4</v>
      </c>
      <c r="I62" s="16">
        <f t="shared" si="38"/>
        <v>1.9611793662305949E-3</v>
      </c>
      <c r="J62" s="16">
        <f t="shared" si="38"/>
        <v>1.5813454415992134E-3</v>
      </c>
      <c r="K62" s="16">
        <f t="shared" si="38"/>
        <v>2.7997748614985163E-3</v>
      </c>
      <c r="L62" s="16">
        <f t="shared" si="38"/>
        <v>2.3685772565182617E-3</v>
      </c>
      <c r="M62" s="16">
        <f t="shared" si="38"/>
        <v>-6.8743506206589422E-4</v>
      </c>
      <c r="N62" s="16">
        <f t="shared" si="38"/>
        <v>4.6205056008484513E-4</v>
      </c>
      <c r="O62" s="16">
        <f t="shared" si="38"/>
        <v>8.9508343660452822E-5</v>
      </c>
      <c r="P62" s="16">
        <f t="shared" si="38"/>
        <v>1.2678289018612787E-3</v>
      </c>
      <c r="Q62" s="16">
        <f t="shared" si="38"/>
        <v>-1.5152025204831776E-3</v>
      </c>
      <c r="R62" s="16">
        <f t="shared" si="38"/>
        <v>1.2359865529259356E-3</v>
      </c>
      <c r="S62" s="16">
        <f t="shared" si="38"/>
        <v>8.4271779988896733E-4</v>
      </c>
      <c r="T62" s="16">
        <f t="shared" si="38"/>
        <v>-2.0170462122289512E-3</v>
      </c>
      <c r="U62" s="16">
        <f t="shared" si="38"/>
        <v>-8.6304903167711E-4</v>
      </c>
      <c r="V62" s="16">
        <f t="shared" si="38"/>
        <v>-1.2080521889680715E-3</v>
      </c>
      <c r="W62" s="16">
        <f t="shared" si="38"/>
        <v>-2.6738154966121641E-5</v>
      </c>
      <c r="X62" s="16">
        <f t="shared" si="38"/>
        <v>-2.8301821704434516E-3</v>
      </c>
      <c r="Y62" s="16">
        <f t="shared" si="38"/>
        <v>-4.6207216903360049E-4</v>
      </c>
      <c r="Z62" s="16">
        <f t="shared" si="38"/>
        <v>1.1385485551866914E-3</v>
      </c>
      <c r="AA62" s="16">
        <f t="shared" si="38"/>
        <v>-7.3804709323254877E-4</v>
      </c>
      <c r="AB62" s="16">
        <f t="shared" si="38"/>
        <v>4.2470596266452887E-4</v>
      </c>
      <c r="AC62" s="16">
        <f t="shared" si="23"/>
        <v>-4.082035064243289E-4</v>
      </c>
      <c r="AD62" s="16">
        <f t="shared" si="23"/>
        <v>-6.4931167072979079E-4</v>
      </c>
      <c r="AE62" s="16">
        <f t="shared" si="18"/>
        <v>-2.5790224295718644E-5</v>
      </c>
      <c r="AF62" s="16">
        <f t="shared" si="26"/>
        <v>-2.6266006055823965E-3</v>
      </c>
      <c r="AG62" s="16">
        <f t="shared" si="26"/>
        <v>1.0004221113005807E-2</v>
      </c>
      <c r="AH62" s="16">
        <f t="shared" si="26"/>
        <v>1.1238611792975473E-2</v>
      </c>
      <c r="AI62" s="16">
        <f t="shared" si="26"/>
        <v>1.561607680965682E-2</v>
      </c>
      <c r="AJ62" s="16">
        <f t="shared" si="27"/>
        <v>-4.3783436824895716E-4</v>
      </c>
      <c r="AM62" s="16">
        <f t="shared" si="24"/>
        <v>1.561607680965682E-2</v>
      </c>
    </row>
    <row r="63" spans="1:59" x14ac:dyDescent="0.3">
      <c r="A63" s="17">
        <v>16</v>
      </c>
      <c r="B63" s="16">
        <f t="shared" ref="B63:AB63" si="39">IFERROR(LOG(B18)-LOG(B19),"")</f>
        <v>3.0859291426628549E-3</v>
      </c>
      <c r="C63" s="16">
        <f t="shared" si="39"/>
        <v>1.8926380506355811E-3</v>
      </c>
      <c r="D63" s="16">
        <f t="shared" si="39"/>
        <v>-8.2449820180151984E-4</v>
      </c>
      <c r="E63" s="16">
        <f t="shared" si="39"/>
        <v>-3.2318731872837958E-4</v>
      </c>
      <c r="F63" s="16">
        <f t="shared" si="39"/>
        <v>6.9904331599642822E-3</v>
      </c>
      <c r="G63" s="16">
        <f t="shared" si="39"/>
        <v>-1.2348778369348223E-3</v>
      </c>
      <c r="H63" s="16">
        <f t="shared" si="39"/>
        <v>-3.4525771603695077E-3</v>
      </c>
      <c r="I63" s="16">
        <f t="shared" si="39"/>
        <v>3.9491291603642731E-3</v>
      </c>
      <c r="J63" s="16">
        <f t="shared" si="39"/>
        <v>2.6725898613267907E-3</v>
      </c>
      <c r="K63" s="16">
        <f t="shared" si="39"/>
        <v>5.1099486057970545E-4</v>
      </c>
      <c r="L63" s="16">
        <f t="shared" si="39"/>
        <v>7.8055973023259673E-3</v>
      </c>
      <c r="M63" s="16">
        <f t="shared" si="39"/>
        <v>-3.450577049233905E-3</v>
      </c>
      <c r="N63" s="16">
        <f t="shared" si="39"/>
        <v>-2.6408908196154379E-4</v>
      </c>
      <c r="O63" s="16">
        <f t="shared" si="39"/>
        <v>-1.4745338412873975E-3</v>
      </c>
      <c r="P63" s="16">
        <f t="shared" si="39"/>
        <v>-3.6665545220451179E-3</v>
      </c>
      <c r="Q63" s="16">
        <f t="shared" si="39"/>
        <v>-4.1665064218037728E-3</v>
      </c>
      <c r="R63" s="16">
        <f t="shared" si="39"/>
        <v>-1.4930415955907717E-3</v>
      </c>
      <c r="S63" s="16">
        <f t="shared" si="39"/>
        <v>3.6424365495684643E-3</v>
      </c>
      <c r="T63" s="16">
        <f t="shared" si="39"/>
        <v>-1.907555550420631E-3</v>
      </c>
      <c r="U63" s="16">
        <f t="shared" si="39"/>
        <v>1.2812699241739334E-3</v>
      </c>
      <c r="V63" s="16">
        <f t="shared" si="39"/>
        <v>7.540489330570832E-5</v>
      </c>
      <c r="W63" s="16">
        <f t="shared" si="39"/>
        <v>-2.1603417921172152E-3</v>
      </c>
      <c r="X63" s="16">
        <f t="shared" si="39"/>
        <v>-2.6083831075282005E-3</v>
      </c>
      <c r="Y63" s="16">
        <f t="shared" si="39"/>
        <v>5.1819335105448144E-3</v>
      </c>
      <c r="Z63" s="16">
        <f t="shared" si="39"/>
        <v>-2.1821572547495727E-3</v>
      </c>
      <c r="AA63" s="16">
        <f t="shared" si="39"/>
        <v>-5.1315062638572113E-3</v>
      </c>
      <c r="AB63" s="16">
        <f t="shared" si="39"/>
        <v>-7.3248417607216787E-3</v>
      </c>
      <c r="AC63" s="16">
        <f t="shared" si="23"/>
        <v>-3.892615235504146E-3</v>
      </c>
      <c r="AD63" s="16">
        <f t="shared" si="23"/>
        <v>-4.7394154709134995E-4</v>
      </c>
      <c r="AE63" s="16">
        <f t="shared" si="18"/>
        <v>8.9107878957737086E-3</v>
      </c>
      <c r="AF63" s="16">
        <f t="shared" si="26"/>
        <v>1.1851032286632091E-2</v>
      </c>
      <c r="AG63" s="16">
        <f t="shared" si="26"/>
        <v>-4.2511280707476562E-2</v>
      </c>
      <c r="AH63" s="16">
        <f t="shared" si="26"/>
        <v>6.8086809115042168E-3</v>
      </c>
      <c r="AI63" s="16">
        <f t="shared" si="26"/>
        <v>-1.7113542835826001E-3</v>
      </c>
      <c r="AJ63" s="16">
        <f t="shared" si="27"/>
        <v>-4.8362639935199958E-3</v>
      </c>
      <c r="AM63" s="16">
        <f t="shared" si="24"/>
        <v>-1.7113542835826001E-3</v>
      </c>
    </row>
    <row r="64" spans="1:59" x14ac:dyDescent="0.3">
      <c r="A64" s="17">
        <v>17</v>
      </c>
      <c r="B64" s="16">
        <f t="shared" ref="B64:AB64" si="40">IFERROR(LOG(B19)-LOG(B20),"")</f>
        <v>-3.3859347633924397E-4</v>
      </c>
      <c r="C64" s="16">
        <f t="shared" si="40"/>
        <v>-2.2181229507564348E-3</v>
      </c>
      <c r="D64" s="16">
        <f t="shared" si="40"/>
        <v>-1.4097939655374064E-3</v>
      </c>
      <c r="E64" s="16">
        <f t="shared" si="40"/>
        <v>-1.1062484824260199E-3</v>
      </c>
      <c r="F64" s="16">
        <f t="shared" si="40"/>
        <v>-1.4941338655996839E-3</v>
      </c>
      <c r="G64" s="16">
        <f t="shared" si="40"/>
        <v>-1.9334558615603237E-3</v>
      </c>
      <c r="H64" s="16">
        <f t="shared" si="40"/>
        <v>-8.2785858446365879E-4</v>
      </c>
      <c r="I64" s="16">
        <f t="shared" si="40"/>
        <v>1.0735254061031985E-3</v>
      </c>
      <c r="J64" s="16">
        <f t="shared" si="40"/>
        <v>-7.2394496160682609E-4</v>
      </c>
      <c r="K64" s="16">
        <f t="shared" si="40"/>
        <v>3.5805447800729695E-4</v>
      </c>
      <c r="L64" s="16">
        <f t="shared" si="40"/>
        <v>-6.9083668626263028E-5</v>
      </c>
      <c r="M64" s="16">
        <f t="shared" si="40"/>
        <v>2.1682838993288822E-3</v>
      </c>
      <c r="N64" s="16">
        <f t="shared" si="40"/>
        <v>1.8188639953174435E-3</v>
      </c>
      <c r="O64" s="16">
        <f t="shared" si="40"/>
        <v>0</v>
      </c>
      <c r="P64" s="16">
        <f t="shared" si="40"/>
        <v>1.103030734563859E-3</v>
      </c>
      <c r="Q64" s="16">
        <f t="shared" si="40"/>
        <v>7.4970705999216625E-4</v>
      </c>
      <c r="R64" s="16">
        <f t="shared" si="40"/>
        <v>7.2013788224353781E-4</v>
      </c>
      <c r="S64" s="16">
        <f t="shared" si="40"/>
        <v>6.8104607805966576E-4</v>
      </c>
      <c r="T64" s="16">
        <f t="shared" si="40"/>
        <v>1.6309428604327492E-3</v>
      </c>
      <c r="U64" s="16">
        <f t="shared" si="40"/>
        <v>1.3130395418564367E-3</v>
      </c>
      <c r="V64" s="16">
        <f t="shared" si="40"/>
        <v>-5.6521783419903604E-4</v>
      </c>
      <c r="W64" s="16">
        <f t="shared" si="40"/>
        <v>5.5905755229579412E-4</v>
      </c>
      <c r="X64" s="16">
        <f t="shared" si="40"/>
        <v>2.0357024081124608E-4</v>
      </c>
      <c r="Y64" s="16">
        <f t="shared" si="40"/>
        <v>1.4382993405288869E-4</v>
      </c>
      <c r="Z64" s="16">
        <f t="shared" si="40"/>
        <v>1.0436086995628813E-3</v>
      </c>
      <c r="AA64" s="16">
        <f t="shared" si="40"/>
        <v>-6.8267420172189036E-4</v>
      </c>
      <c r="AB64" s="16">
        <f t="shared" si="40"/>
        <v>4.1800827013682706E-4</v>
      </c>
      <c r="AC64" s="16">
        <f t="shared" si="23"/>
        <v>1.1472318367803797E-3</v>
      </c>
      <c r="AD64" s="16">
        <f t="shared" si="23"/>
        <v>1.3481703428417369E-3</v>
      </c>
      <c r="AE64" s="16">
        <f t="shared" si="18"/>
        <v>-1.8125729774585153E-3</v>
      </c>
      <c r="AF64" s="16">
        <f t="shared" si="26"/>
        <v>-5.028079518518247E-3</v>
      </c>
      <c r="AG64" s="16">
        <f t="shared" si="26"/>
        <v>9.68276760277198E-3</v>
      </c>
      <c r="AH64" s="16">
        <f t="shared" si="26"/>
        <v>-1.2459080076951956E-3</v>
      </c>
      <c r="AI64" s="16">
        <f t="shared" si="26"/>
        <v>5.3115814550159235E-3</v>
      </c>
      <c r="AJ64" s="16">
        <f t="shared" si="27"/>
        <v>-2.4897409528401582E-4</v>
      </c>
      <c r="AM64" s="16">
        <f t="shared" si="24"/>
        <v>5.3115814550159235E-3</v>
      </c>
    </row>
    <row r="65" spans="1:39" x14ac:dyDescent="0.3">
      <c r="A65" s="17">
        <v>18</v>
      </c>
      <c r="B65" s="16">
        <f t="shared" ref="B65:AB65" si="41">IFERROR(LOG(B20)-LOG(B21),"")</f>
        <v>2.3757167378910121E-3</v>
      </c>
      <c r="C65" s="16">
        <f t="shared" si="41"/>
        <v>2.2181229507564348E-3</v>
      </c>
      <c r="D65" s="16">
        <f t="shared" si="41"/>
        <v>7.043249290599185E-4</v>
      </c>
      <c r="E65" s="16">
        <f t="shared" si="41"/>
        <v>5.0470314289576823E-3</v>
      </c>
      <c r="F65" s="16">
        <f t="shared" si="41"/>
        <v>4.9377036269997732E-3</v>
      </c>
      <c r="G65" s="16">
        <f t="shared" si="41"/>
        <v>-1.1690295680363838E-4</v>
      </c>
      <c r="H65" s="16">
        <f t="shared" si="41"/>
        <v>2.7795605495652964E-3</v>
      </c>
      <c r="I65" s="16">
        <f t="shared" si="41"/>
        <v>1.6692263979876804E-3</v>
      </c>
      <c r="J65" s="16">
        <f t="shared" si="41"/>
        <v>1.4490987148278178E-3</v>
      </c>
      <c r="K65" s="16">
        <f t="shared" si="41"/>
        <v>4.3198386334226679E-3</v>
      </c>
      <c r="L65" s="16">
        <f t="shared" si="41"/>
        <v>4.234344003690993E-3</v>
      </c>
      <c r="M65" s="16">
        <f t="shared" si="41"/>
        <v>-4.3552767251238966E-3</v>
      </c>
      <c r="N65" s="16">
        <f t="shared" si="41"/>
        <v>-1.9508483397167042E-3</v>
      </c>
      <c r="O65" s="16">
        <f t="shared" si="41"/>
        <v>-2.1802647720114039E-3</v>
      </c>
      <c r="P65" s="16">
        <f t="shared" si="41"/>
        <v>6.9477026174880052E-4</v>
      </c>
      <c r="Q65" s="16">
        <f t="shared" si="41"/>
        <v>-3.6293715916990155E-3</v>
      </c>
      <c r="R65" s="16">
        <f t="shared" si="41"/>
        <v>2.0597319897742994E-4</v>
      </c>
      <c r="S65" s="16">
        <f t="shared" si="41"/>
        <v>5.9679266818020785E-4</v>
      </c>
      <c r="T65" s="16">
        <f t="shared" si="41"/>
        <v>-4.7502604469934762E-3</v>
      </c>
      <c r="U65" s="16">
        <f t="shared" si="41"/>
        <v>-2.3995772862745735E-3</v>
      </c>
      <c r="V65" s="16">
        <f t="shared" si="41"/>
        <v>-2.553134764641328E-3</v>
      </c>
      <c r="W65" s="16">
        <f t="shared" si="41"/>
        <v>2.9312713497775533E-4</v>
      </c>
      <c r="X65" s="16">
        <f t="shared" si="41"/>
        <v>-4.0533845385932743E-3</v>
      </c>
      <c r="Y65" s="16">
        <f t="shared" si="41"/>
        <v>1.7985442833896859E-4</v>
      </c>
      <c r="Z65" s="16">
        <f t="shared" si="41"/>
        <v>2.929328850965085E-3</v>
      </c>
      <c r="AA65" s="16">
        <f t="shared" si="41"/>
        <v>-2.7652056672655967E-3</v>
      </c>
      <c r="AB65" s="16">
        <f t="shared" si="41"/>
        <v>9.6520609776717947E-5</v>
      </c>
      <c r="AC65" s="16">
        <f t="shared" si="23"/>
        <v>-2.5602293060127818E-3</v>
      </c>
      <c r="AD65" s="16">
        <f t="shared" si="23"/>
        <v>3.5044124163521317E-3</v>
      </c>
      <c r="AE65" s="16">
        <f t="shared" si="18"/>
        <v>-5.2397241308321796E-4</v>
      </c>
      <c r="AF65" s="16">
        <f t="shared" si="26"/>
        <v>-1.4963212535432646E-3</v>
      </c>
      <c r="AG65" s="16">
        <f t="shared" si="26"/>
        <v>2.8652897272614108E-3</v>
      </c>
      <c r="AH65" s="16">
        <f t="shared" si="26"/>
        <v>8.4556861763942504E-3</v>
      </c>
      <c r="AI65" s="16">
        <f t="shared" si="26"/>
        <v>-1.1937455130526298E-2</v>
      </c>
      <c r="AJ65" s="16">
        <f t="shared" si="27"/>
        <v>-7.5828696826896191E-4</v>
      </c>
      <c r="AM65" s="16">
        <f t="shared" si="24"/>
        <v>-1.1937455130526298E-2</v>
      </c>
    </row>
    <row r="66" spans="1:39" x14ac:dyDescent="0.3">
      <c r="A66" s="17">
        <v>19</v>
      </c>
      <c r="B66" s="16">
        <f t="shared" ref="B66:AB66" si="42">IFERROR(LOG(B21)-LOG(B22),"")</f>
        <v>-1.504513874218627E-3</v>
      </c>
      <c r="C66" s="16">
        <f t="shared" si="42"/>
        <v>-9.1471716478619403E-4</v>
      </c>
      <c r="D66" s="16">
        <f t="shared" si="42"/>
        <v>1.3727992344273743E-3</v>
      </c>
      <c r="E66" s="16">
        <f t="shared" si="42"/>
        <v>3.0847563834148772E-3</v>
      </c>
      <c r="F66" s="16">
        <f t="shared" si="42"/>
        <v>-3.6929493157132343E-3</v>
      </c>
      <c r="G66" s="16">
        <f t="shared" si="42"/>
        <v>4.678007528146344E-4</v>
      </c>
      <c r="H66" s="16">
        <f t="shared" si="42"/>
        <v>4.4762241431088867E-3</v>
      </c>
      <c r="I66" s="16">
        <f t="shared" si="42"/>
        <v>-2.9035519843554763E-3</v>
      </c>
      <c r="J66" s="16">
        <f t="shared" si="42"/>
        <v>-2.3162427271808672E-3</v>
      </c>
      <c r="K66" s="16">
        <f t="shared" si="42"/>
        <v>1.7089055499706074E-3</v>
      </c>
      <c r="L66" s="16">
        <f t="shared" si="42"/>
        <v>-5.2692824914843395E-3</v>
      </c>
      <c r="M66" s="16">
        <f t="shared" si="42"/>
        <v>1.0625668851234615E-3</v>
      </c>
      <c r="N66" s="16">
        <f t="shared" si="42"/>
        <v>-5.6048640858569199E-4</v>
      </c>
      <c r="O66" s="16">
        <f t="shared" si="42"/>
        <v>0</v>
      </c>
      <c r="P66" s="16">
        <f t="shared" si="42"/>
        <v>4.0006939382797313E-3</v>
      </c>
      <c r="Q66" s="16">
        <f t="shared" si="42"/>
        <v>2.2915155589683378E-3</v>
      </c>
      <c r="R66" s="16">
        <f t="shared" si="42"/>
        <v>5.1536078422512177E-4</v>
      </c>
      <c r="S66" s="16">
        <f t="shared" si="42"/>
        <v>-2.6367352710706341E-3</v>
      </c>
      <c r="T66" s="16">
        <f t="shared" si="42"/>
        <v>5.4737782106556443E-4</v>
      </c>
      <c r="U66" s="16">
        <f t="shared" si="42"/>
        <v>-1.0560695235444784E-3</v>
      </c>
      <c r="V66" s="16">
        <f t="shared" si="42"/>
        <v>-5.2378734352638567E-4</v>
      </c>
      <c r="W66" s="16">
        <f t="shared" si="42"/>
        <v>3.5061711483423963E-3</v>
      </c>
      <c r="X66" s="16">
        <f t="shared" si="42"/>
        <v>1.7968353389197778E-3</v>
      </c>
      <c r="Y66" s="16">
        <f t="shared" si="42"/>
        <v>-3.0831667747121816E-3</v>
      </c>
      <c r="Z66" s="16">
        <f t="shared" si="42"/>
        <v>4.0096179006221533E-3</v>
      </c>
      <c r="AA66" s="16">
        <f t="shared" si="42"/>
        <v>2.8106839103463933E-3</v>
      </c>
      <c r="AB66" s="16">
        <f t="shared" si="42"/>
        <v>6.8756891389329944E-3</v>
      </c>
      <c r="AC66" s="16">
        <f t="shared" si="23"/>
        <v>2.2224934760179671E-3</v>
      </c>
      <c r="AD66" s="16">
        <f t="shared" si="23"/>
        <v>-4.1249640330427439E-3</v>
      </c>
      <c r="AE66" s="16">
        <f t="shared" si="18"/>
        <v>-5.7564043864832826E-4</v>
      </c>
      <c r="AF66" s="16">
        <f t="shared" si="26"/>
        <v>-3.2135885854147617E-3</v>
      </c>
      <c r="AG66" s="16">
        <f t="shared" si="26"/>
        <v>-5.9144093096714645E-3</v>
      </c>
      <c r="AH66" s="16">
        <f t="shared" si="26"/>
        <v>2.2992833936750223E-3</v>
      </c>
      <c r="AI66" s="16">
        <f t="shared" si="26"/>
        <v>2.5832230951252089E-2</v>
      </c>
      <c r="AJ66" s="16">
        <f t="shared" si="27"/>
        <v>3.7965263316177555E-3</v>
      </c>
      <c r="AM66" s="16">
        <f t="shared" si="24"/>
        <v>2.5832230951252089E-2</v>
      </c>
    </row>
    <row r="67" spans="1:39" x14ac:dyDescent="0.3">
      <c r="A67" s="17">
        <v>20</v>
      </c>
      <c r="B67" s="16">
        <f t="shared" ref="B67:AB67" si="43">IFERROR(LOG(B22)-LOG(B23),"")</f>
        <v>2.2830812211601936E-3</v>
      </c>
      <c r="C67" s="16">
        <f t="shared" si="43"/>
        <v>-1.1081441197795527E-3</v>
      </c>
      <c r="D67" s="16">
        <f t="shared" si="43"/>
        <v>-6.2810385263096374E-4</v>
      </c>
      <c r="E67" s="16">
        <f t="shared" si="43"/>
        <v>-1.7320309489450292E-3</v>
      </c>
      <c r="F67" s="16">
        <f t="shared" si="43"/>
        <v>1.5609767430534438E-3</v>
      </c>
      <c r="G67" s="16">
        <f t="shared" si="43"/>
        <v>-3.2640726707510725E-3</v>
      </c>
      <c r="H67" s="16">
        <f t="shared" si="43"/>
        <v>-3.9348395723779461E-3</v>
      </c>
      <c r="I67" s="16">
        <f t="shared" si="43"/>
        <v>2.957504960622595E-3</v>
      </c>
      <c r="J67" s="16">
        <f t="shared" si="43"/>
        <v>-3.6079962356211359E-4</v>
      </c>
      <c r="K67" s="16">
        <f t="shared" si="43"/>
        <v>-1.0882630979296426E-3</v>
      </c>
      <c r="L67" s="16">
        <f t="shared" si="43"/>
        <v>2.2108580072643935E-3</v>
      </c>
      <c r="M67" s="16">
        <f t="shared" si="43"/>
        <v>2.103268543533876E-3</v>
      </c>
      <c r="N67" s="16">
        <f t="shared" si="43"/>
        <v>4.4044119987022845E-3</v>
      </c>
      <c r="O67" s="16">
        <f t="shared" si="43"/>
        <v>1.0220266735175877E-3</v>
      </c>
      <c r="P67" s="16">
        <f t="shared" si="43"/>
        <v>3.8294761705559566E-4</v>
      </c>
      <c r="Q67" s="16">
        <f t="shared" si="43"/>
        <v>1.4718685872248394E-3</v>
      </c>
      <c r="R67" s="16">
        <f t="shared" si="43"/>
        <v>2.8454680985339348E-3</v>
      </c>
      <c r="S67" s="16">
        <f t="shared" si="43"/>
        <v>3.3625163387175369E-3</v>
      </c>
      <c r="T67" s="16">
        <f t="shared" si="43"/>
        <v>-7.9595803614204708E-4</v>
      </c>
      <c r="U67" s="16">
        <f t="shared" si="43"/>
        <v>1.5014998004411195E-3</v>
      </c>
      <c r="V67" s="16">
        <f t="shared" si="43"/>
        <v>-1.8282968376451963E-3</v>
      </c>
      <c r="W67" s="16">
        <f t="shared" si="43"/>
        <v>-2.5187435665281477E-3</v>
      </c>
      <c r="X67" s="16">
        <f t="shared" si="43"/>
        <v>-1.4156293667301756E-3</v>
      </c>
      <c r="Y67" s="16">
        <f t="shared" si="43"/>
        <v>5.0042168060628056E-4</v>
      </c>
      <c r="Z67" s="16">
        <f t="shared" si="43"/>
        <v>-6.8643441274263139E-4</v>
      </c>
      <c r="AA67" s="16">
        <f t="shared" si="43"/>
        <v>-2.5394758570469397E-3</v>
      </c>
      <c r="AB67" s="16">
        <f t="shared" si="43"/>
        <v>-3.2892619211848384E-3</v>
      </c>
      <c r="AC67" s="16">
        <f t="shared" si="23"/>
        <v>8.7866005611690612E-4</v>
      </c>
      <c r="AD67" s="16">
        <f t="shared" si="23"/>
        <v>6.3961807932799708E-3</v>
      </c>
      <c r="AE67" s="16">
        <f t="shared" si="18"/>
        <v>-4.1816887809531522E-4</v>
      </c>
      <c r="AF67" s="16">
        <f t="shared" si="26"/>
        <v>1.81238631699987E-3</v>
      </c>
      <c r="AG67" s="16">
        <f t="shared" si="26"/>
        <v>-1.0209743557407558E-2</v>
      </c>
      <c r="AH67" s="16">
        <f t="shared" si="26"/>
        <v>-1.0276197079839733E-2</v>
      </c>
      <c r="AI67" s="16">
        <f t="shared" si="26"/>
        <v>-1.1530619291727329E-2</v>
      </c>
      <c r="AJ67" s="16">
        <f t="shared" si="27"/>
        <v>-3.3278492492589962E-3</v>
      </c>
      <c r="AM67" s="16">
        <f t="shared" si="24"/>
        <v>-1.1530619291727329E-2</v>
      </c>
    </row>
    <row r="68" spans="1:39" x14ac:dyDescent="0.3">
      <c r="A68" s="17">
        <v>21</v>
      </c>
      <c r="B68" s="16">
        <f t="shared" ref="B68:AB68" si="44">IFERROR(LOG(B23)-LOG(B24),"")</f>
        <v>2.9232297395117429E-4</v>
      </c>
      <c r="C68" s="16">
        <f t="shared" si="44"/>
        <v>3.2017642365336496E-3</v>
      </c>
      <c r="D68" s="16">
        <f t="shared" si="44"/>
        <v>7.8527185648259723E-4</v>
      </c>
      <c r="E68" s="16">
        <f t="shared" si="44"/>
        <v>3.8950438835241297E-3</v>
      </c>
      <c r="F68" s="16">
        <f t="shared" si="44"/>
        <v>1.503834653059366E-3</v>
      </c>
      <c r="G68" s="16">
        <f t="shared" si="44"/>
        <v>2.7962719179364381E-3</v>
      </c>
      <c r="H68" s="16">
        <f t="shared" si="44"/>
        <v>3.5145409990700038E-3</v>
      </c>
      <c r="I68" s="16">
        <f t="shared" si="44"/>
        <v>-4.853356607575493E-4</v>
      </c>
      <c r="J68" s="16">
        <f t="shared" si="44"/>
        <v>2.386835536133225E-3</v>
      </c>
      <c r="K68" s="16">
        <f t="shared" si="44"/>
        <v>3.1165866212696791E-3</v>
      </c>
      <c r="L68" s="16">
        <f t="shared" si="44"/>
        <v>9.7080077892480743E-4</v>
      </c>
      <c r="M68" s="16">
        <f t="shared" si="44"/>
        <v>-1.8372201169358227E-3</v>
      </c>
      <c r="N68" s="16">
        <f t="shared" si="44"/>
        <v>-1.5615547290316334E-3</v>
      </c>
      <c r="O68" s="16">
        <f t="shared" si="44"/>
        <v>1.3813307637495498E-3</v>
      </c>
      <c r="P68" s="16">
        <f t="shared" si="44"/>
        <v>2.0801882976879682E-3</v>
      </c>
      <c r="Q68" s="16">
        <f t="shared" si="44"/>
        <v>-1.0442028885561672E-3</v>
      </c>
      <c r="R68" s="16">
        <f t="shared" si="44"/>
        <v>8.312853011136212E-4</v>
      </c>
      <c r="S68" s="16">
        <f t="shared" si="44"/>
        <v>0</v>
      </c>
      <c r="T68" s="16">
        <f t="shared" si="44"/>
        <v>-2.6262396808685584E-3</v>
      </c>
      <c r="U68" s="16">
        <f t="shared" si="44"/>
        <v>-2.3334286965000228E-3</v>
      </c>
      <c r="V68" s="16">
        <f t="shared" si="44"/>
        <v>5.5886570818938774E-4</v>
      </c>
      <c r="W68" s="16">
        <f t="shared" si="44"/>
        <v>1.2843417117935907E-3</v>
      </c>
      <c r="X68" s="16">
        <f t="shared" si="44"/>
        <v>-1.8356804400198046E-3</v>
      </c>
      <c r="Y68" s="16">
        <f t="shared" si="44"/>
        <v>-1.0359486693024555E-3</v>
      </c>
      <c r="Z68" s="16">
        <f t="shared" si="44"/>
        <v>8.1135731937198585E-4</v>
      </c>
      <c r="AA68" s="16">
        <f t="shared" si="44"/>
        <v>1.4039460517826959E-3</v>
      </c>
      <c r="AB68" s="16">
        <f t="shared" si="44"/>
        <v>2.2770341828515228E-3</v>
      </c>
      <c r="AC68" s="16">
        <f t="shared" si="23"/>
        <v>-1.4184916755341642E-3</v>
      </c>
      <c r="AD68" s="16">
        <f t="shared" si="23"/>
        <v>1.2689840361312932E-3</v>
      </c>
      <c r="AE68" s="16">
        <f t="shared" si="18"/>
        <v>6.5803453113217891E-3</v>
      </c>
      <c r="AF68" s="16">
        <f t="shared" si="26"/>
        <v>1.1506260522248013E-2</v>
      </c>
      <c r="AG68" s="16">
        <f t="shared" si="26"/>
        <v>-3.7508174035297381E-2</v>
      </c>
      <c r="AH68" s="16">
        <f t="shared" si="26"/>
        <v>-1.7648281372567132E-2</v>
      </c>
      <c r="AI68" s="16">
        <f t="shared" si="26"/>
        <v>1.1076928480144854E-3</v>
      </c>
      <c r="AJ68" s="16">
        <f t="shared" si="27"/>
        <v>1.0819245133975031E-3</v>
      </c>
      <c r="AM68" s="16">
        <f t="shared" si="24"/>
        <v>1.1076928480144854E-3</v>
      </c>
    </row>
    <row r="69" spans="1:39" x14ac:dyDescent="0.3">
      <c r="A69" s="17">
        <v>22</v>
      </c>
      <c r="B69" s="16">
        <f>IFERROR(LOG(B24)-LOG(B25),"")</f>
        <v>-5.2319432578813788E-3</v>
      </c>
      <c r="C69" s="16">
        <f t="shared" ref="C69:AB69" si="45">IFERROR(LOG(C24)-LOG(C25),"")</f>
        <v>-3.0064147399180841E-3</v>
      </c>
      <c r="D69" s="16">
        <f t="shared" si="45"/>
        <v>-1.4516383568504779E-3</v>
      </c>
      <c r="E69" s="16">
        <f t="shared" si="45"/>
        <v>-1.4118818738717565E-3</v>
      </c>
      <c r="F69" s="16">
        <f t="shared" si="45"/>
        <v>-6.4793378127928625E-3</v>
      </c>
      <c r="G69" s="16">
        <f t="shared" si="45"/>
        <v>2.344059026962747E-3</v>
      </c>
      <c r="H69" s="16">
        <f t="shared" si="45"/>
        <v>3.9245650944583765E-3</v>
      </c>
      <c r="I69" s="16">
        <f t="shared" si="45"/>
        <v>-3.6495549380338305E-3</v>
      </c>
      <c r="J69" s="16">
        <f t="shared" si="45"/>
        <v>-1.4481323250972455E-3</v>
      </c>
      <c r="K69" s="16">
        <f t="shared" si="45"/>
        <v>1.5641796744025882E-4</v>
      </c>
      <c r="L69" s="16">
        <f t="shared" si="45"/>
        <v>-5.1755734696794786E-3</v>
      </c>
      <c r="M69" s="16">
        <f t="shared" si="45"/>
        <v>2.4017985657226182E-3</v>
      </c>
      <c r="N69" s="16">
        <f t="shared" si="45"/>
        <v>-2.711043175964864E-3</v>
      </c>
      <c r="O69" s="16">
        <f t="shared" si="45"/>
        <v>-5.3522999306394002E-4</v>
      </c>
      <c r="P69" s="16">
        <f t="shared" si="45"/>
        <v>1.0599212377702116E-3</v>
      </c>
      <c r="Q69" s="16">
        <f t="shared" si="45"/>
        <v>1.0710103625255762E-3</v>
      </c>
      <c r="R69" s="16">
        <f t="shared" si="45"/>
        <v>-1.2463320242841747E-3</v>
      </c>
      <c r="S69" s="16">
        <f t="shared" si="45"/>
        <v>-4.125031231659697E-3</v>
      </c>
      <c r="T69" s="16">
        <f t="shared" si="45"/>
        <v>3.6463240064040781E-3</v>
      </c>
      <c r="U69" s="16">
        <f t="shared" si="45"/>
        <v>-1.4658576273207102E-3</v>
      </c>
      <c r="V69" s="16">
        <f t="shared" si="45"/>
        <v>7.4627474657164294E-4</v>
      </c>
      <c r="W69" s="16">
        <f t="shared" si="45"/>
        <v>2.3375946512804724E-3</v>
      </c>
      <c r="X69" s="16">
        <f t="shared" si="45"/>
        <v>2.3295030382887161E-3</v>
      </c>
      <c r="Y69" s="16">
        <f t="shared" si="45"/>
        <v>-2.7032340040751418E-3</v>
      </c>
      <c r="Z69" s="16">
        <f t="shared" si="45"/>
        <v>1.3765288288034583E-3</v>
      </c>
      <c r="AA69" s="16">
        <f t="shared" si="45"/>
        <v>3.5984540728934214E-3</v>
      </c>
      <c r="AB69" s="16">
        <f t="shared" si="45"/>
        <v>5.0848973600219338E-3</v>
      </c>
      <c r="AC69" s="16">
        <f t="shared" si="23"/>
        <v>1.1817544214283437E-3</v>
      </c>
      <c r="AD69" s="16">
        <f t="shared" si="23"/>
        <v>-2.9472080936665535E-3</v>
      </c>
      <c r="AE69" s="16">
        <f t="shared" si="18"/>
        <v>-2.8286011403850786E-3</v>
      </c>
      <c r="AF69" s="16">
        <f t="shared" si="26"/>
        <v>-1.2750185163161731E-3</v>
      </c>
      <c r="AG69" s="16">
        <f t="shared" si="26"/>
        <v>2.0246599039627E-2</v>
      </c>
      <c r="AH69" s="16">
        <f t="shared" si="26"/>
        <v>2.4446570356126962E-3</v>
      </c>
      <c r="AI69" s="16">
        <f t="shared" si="26"/>
        <v>2.2101307903955092E-2</v>
      </c>
      <c r="AJ69" s="16">
        <f t="shared" si="27"/>
        <v>3.2455657914152169E-3</v>
      </c>
      <c r="AM69" s="16">
        <f t="shared" si="24"/>
        <v>2.2101307903955092E-2</v>
      </c>
    </row>
    <row r="70" spans="1:39" x14ac:dyDescent="0.3">
      <c r="A70" s="17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</row>
    <row r="71" spans="1:39" x14ac:dyDescent="0.3">
      <c r="A71" s="17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</row>
    <row r="72" spans="1:39" x14ac:dyDescent="0.3">
      <c r="A72" s="17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</row>
    <row r="73" spans="1:39" x14ac:dyDescent="0.3">
      <c r="A73" s="17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</row>
    <row r="74" spans="1:39" x14ac:dyDescent="0.3">
      <c r="A74" s="17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</row>
    <row r="75" spans="1:39" x14ac:dyDescent="0.3">
      <c r="A75" s="17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</row>
    <row r="76" spans="1:39" x14ac:dyDescent="0.3">
      <c r="A76" s="17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</row>
    <row r="77" spans="1:39" x14ac:dyDescent="0.3">
      <c r="A77" s="17">
        <v>1</v>
      </c>
      <c r="B77" s="16">
        <f>IFERROR(B48^2,"")</f>
        <v>2.3420522626843154E-7</v>
      </c>
      <c r="C77" s="16">
        <f t="shared" ref="C77:AB77" si="46">IFERROR(C48^2,"")</f>
        <v>6.4069794470946884E-6</v>
      </c>
      <c r="D77" s="16">
        <f t="shared" si="46"/>
        <v>2.9570829859111953E-7</v>
      </c>
      <c r="E77" s="16">
        <f t="shared" si="46"/>
        <v>1.022856735942106E-7</v>
      </c>
      <c r="F77" s="16">
        <f t="shared" si="46"/>
        <v>1.6078572087301536E-8</v>
      </c>
      <c r="G77" s="16">
        <f t="shared" si="46"/>
        <v>4.3994312528476005E-6</v>
      </c>
      <c r="H77" s="16">
        <f t="shared" si="46"/>
        <v>7.4216880012284802E-7</v>
      </c>
      <c r="I77" s="16">
        <f t="shared" si="46"/>
        <v>2.931280966608398E-9</v>
      </c>
      <c r="J77" s="16">
        <f t="shared" si="46"/>
        <v>4.1336972584457366E-6</v>
      </c>
      <c r="K77" s="16">
        <f t="shared" si="46"/>
        <v>9.4362740503457625E-7</v>
      </c>
      <c r="L77" s="16">
        <f t="shared" si="46"/>
        <v>5.0324812469417186E-7</v>
      </c>
      <c r="M77" s="16">
        <f t="shared" si="46"/>
        <v>1.2792817131623817E-6</v>
      </c>
      <c r="N77" s="16">
        <f t="shared" si="46"/>
        <v>2.4727231379988857E-7</v>
      </c>
      <c r="O77" s="16">
        <f t="shared" si="46"/>
        <v>2.4213071185191827E-6</v>
      </c>
      <c r="P77" s="16">
        <f t="shared" si="46"/>
        <v>1.8970174387445372E-6</v>
      </c>
      <c r="Q77" s="16">
        <f t="shared" si="46"/>
        <v>5.7321913701519315E-8</v>
      </c>
      <c r="R77" s="16">
        <f t="shared" si="46"/>
        <v>2.5564238200961881E-9</v>
      </c>
      <c r="S77" s="16">
        <f t="shared" si="46"/>
        <v>1.4793093020841919E-6</v>
      </c>
      <c r="T77" s="16">
        <f t="shared" si="46"/>
        <v>1.4444765695629353E-6</v>
      </c>
      <c r="U77" s="16">
        <f t="shared" si="46"/>
        <v>3.5772813730731126E-7</v>
      </c>
      <c r="V77" s="16">
        <f t="shared" si="46"/>
        <v>2.3339534067720229E-6</v>
      </c>
      <c r="W77" s="16">
        <f t="shared" si="46"/>
        <v>2.1089470820817973E-6</v>
      </c>
      <c r="X77" s="16">
        <f t="shared" si="46"/>
        <v>1.1752484941710638E-7</v>
      </c>
      <c r="Y77" s="16">
        <f t="shared" si="46"/>
        <v>1.7060273060054697E-6</v>
      </c>
      <c r="Z77" s="16">
        <f t="shared" si="46"/>
        <v>7.9182971896345665E-6</v>
      </c>
      <c r="AA77" s="16">
        <f t="shared" si="46"/>
        <v>7.8418612309421018E-6</v>
      </c>
      <c r="AB77" s="16">
        <f t="shared" si="46"/>
        <v>2.448774311126341E-8</v>
      </c>
      <c r="AC77" s="16">
        <f t="shared" ref="AC77:AJ86" si="47">IFERROR(AC48^2,"")</f>
        <v>5.3170740200176499E-7</v>
      </c>
      <c r="AD77" s="16">
        <f t="shared" si="47"/>
        <v>7.6191959936425558E-6</v>
      </c>
      <c r="AE77" s="16">
        <f t="shared" si="47"/>
        <v>1.1249044398784661E-6</v>
      </c>
      <c r="AF77" s="16">
        <f t="shared" si="47"/>
        <v>8.1485178513131943E-6</v>
      </c>
      <c r="AG77" s="16">
        <f t="shared" si="47"/>
        <v>2.4738560291003994E-7</v>
      </c>
      <c r="AH77" s="16">
        <f t="shared" si="47"/>
        <v>1.3622487276896366E-4</v>
      </c>
      <c r="AI77" s="16">
        <f t="shared" si="47"/>
        <v>1.7382720995800105E-5</v>
      </c>
      <c r="AJ77" s="16">
        <f t="shared" si="47"/>
        <v>1.7307660633803318E-6</v>
      </c>
      <c r="AM77" s="16">
        <f t="shared" ref="AM77:AM98" si="48">IFERROR(AM48^2,"")</f>
        <v>1.7382720995800105E-5</v>
      </c>
    </row>
    <row r="78" spans="1:39" x14ac:dyDescent="0.3">
      <c r="A78" s="17">
        <v>2</v>
      </c>
      <c r="B78" s="16">
        <f t="shared" ref="B78:AB78" si="49">IFERROR(B49^2,"")</f>
        <v>3.3718040626005526E-7</v>
      </c>
      <c r="C78" s="16">
        <f t="shared" si="49"/>
        <v>5.1183077578289535E-7</v>
      </c>
      <c r="D78" s="16">
        <f t="shared" si="49"/>
        <v>3.0467039140324727E-6</v>
      </c>
      <c r="E78" s="16">
        <f t="shared" si="49"/>
        <v>8.7531704545250428E-6</v>
      </c>
      <c r="F78" s="16">
        <f t="shared" si="49"/>
        <v>1.0784037755943231E-5</v>
      </c>
      <c r="G78" s="16">
        <f t="shared" si="49"/>
        <v>5.4547679254630975E-8</v>
      </c>
      <c r="H78" s="16">
        <f t="shared" si="49"/>
        <v>6.4187634860114173E-6</v>
      </c>
      <c r="I78" s="16">
        <f t="shared" si="49"/>
        <v>8.4904499484035091E-7</v>
      </c>
      <c r="J78" s="16">
        <f t="shared" si="49"/>
        <v>6.4215984149939642E-7</v>
      </c>
      <c r="K78" s="16">
        <f t="shared" si="49"/>
        <v>2.0380282325152664E-6</v>
      </c>
      <c r="L78" s="16">
        <f t="shared" si="49"/>
        <v>3.1274028869112486E-6</v>
      </c>
      <c r="M78" s="16">
        <f t="shared" si="49"/>
        <v>1.6254149591880038E-5</v>
      </c>
      <c r="N78" s="16">
        <f t="shared" si="49"/>
        <v>1.1967945731748054E-5</v>
      </c>
      <c r="O78" s="16">
        <f t="shared" si="49"/>
        <v>1.1244599082683915E-5</v>
      </c>
      <c r="P78" s="16">
        <f t="shared" si="49"/>
        <v>1.1319064626487466E-6</v>
      </c>
      <c r="Q78" s="16">
        <f t="shared" si="49"/>
        <v>5.2587842125980741E-6</v>
      </c>
      <c r="R78" s="16">
        <f t="shared" si="49"/>
        <v>7.7839003375405374E-6</v>
      </c>
      <c r="S78" s="16">
        <f t="shared" si="49"/>
        <v>5.4470670531037979E-7</v>
      </c>
      <c r="T78" s="16">
        <f t="shared" si="49"/>
        <v>1.837469414088498E-6</v>
      </c>
      <c r="U78" s="16">
        <f t="shared" si="49"/>
        <v>5.9157938743261007E-7</v>
      </c>
      <c r="V78" s="16">
        <f t="shared" si="49"/>
        <v>4.2369081777836034E-7</v>
      </c>
      <c r="W78" s="16">
        <f t="shared" si="49"/>
        <v>2.5853565541429893E-6</v>
      </c>
      <c r="X78" s="16">
        <f t="shared" si="49"/>
        <v>1.3349928909538302E-7</v>
      </c>
      <c r="Y78" s="16">
        <f t="shared" si="49"/>
        <v>3.7378054802640418E-6</v>
      </c>
      <c r="Z78" s="16">
        <f t="shared" si="49"/>
        <v>5.4812914919508132E-6</v>
      </c>
      <c r="AA78" s="16">
        <f t="shared" si="49"/>
        <v>6.7295919652235755E-6</v>
      </c>
      <c r="AB78" s="16">
        <f t="shared" si="49"/>
        <v>9.7986282181442086E-8</v>
      </c>
      <c r="AC78" s="16">
        <f t="shared" si="47"/>
        <v>7.2647486493046259E-6</v>
      </c>
      <c r="AD78" s="16">
        <f t="shared" si="47"/>
        <v>1.2829859735211024E-5</v>
      </c>
      <c r="AE78" s="16">
        <f t="shared" si="47"/>
        <v>2.2458461395179798E-5</v>
      </c>
      <c r="AF78" s="16">
        <f t="shared" si="47"/>
        <v>2.1935190682059795E-5</v>
      </c>
      <c r="AG78" s="16">
        <f t="shared" si="47"/>
        <v>0</v>
      </c>
      <c r="AH78" s="16">
        <f t="shared" si="47"/>
        <v>6.1164333643997542E-4</v>
      </c>
      <c r="AI78" s="16">
        <f t="shared" si="47"/>
        <v>0</v>
      </c>
      <c r="AJ78" s="16">
        <f t="shared" si="47"/>
        <v>6.1243824251412838E-8</v>
      </c>
      <c r="AM78" s="16">
        <f t="shared" si="48"/>
        <v>0</v>
      </c>
    </row>
    <row r="79" spans="1:39" x14ac:dyDescent="0.3">
      <c r="A79" s="17">
        <v>3</v>
      </c>
      <c r="B79" s="16">
        <f t="shared" ref="B79:AB79" si="50">IFERROR(B50^2,"")</f>
        <v>2.3386627004033766E-9</v>
      </c>
      <c r="C79" s="16">
        <f t="shared" si="50"/>
        <v>2.6493106154138004E-6</v>
      </c>
      <c r="D79" s="16">
        <f t="shared" si="50"/>
        <v>9.5836447669663777E-8</v>
      </c>
      <c r="E79" s="16">
        <f t="shared" si="50"/>
        <v>2.0378042320365257E-5</v>
      </c>
      <c r="F79" s="16">
        <f t="shared" si="50"/>
        <v>6.7019024681964629E-7</v>
      </c>
      <c r="G79" s="16">
        <f t="shared" si="50"/>
        <v>2.6814877949063664E-6</v>
      </c>
      <c r="H79" s="16">
        <f t="shared" si="50"/>
        <v>2.0669217284742338E-5</v>
      </c>
      <c r="I79" s="16">
        <f t="shared" si="50"/>
        <v>3.5672786247623037E-7</v>
      </c>
      <c r="J79" s="16">
        <f t="shared" si="50"/>
        <v>4.8094329335205483E-6</v>
      </c>
      <c r="K79" s="16">
        <f t="shared" si="50"/>
        <v>2.5172798551363522E-5</v>
      </c>
      <c r="L79" s="16">
        <f t="shared" si="50"/>
        <v>1.8046217475187851E-6</v>
      </c>
      <c r="M79" s="16">
        <f t="shared" si="50"/>
        <v>4.3635235624244321E-7</v>
      </c>
      <c r="N79" s="16">
        <f t="shared" si="50"/>
        <v>5.4074848936324319E-7</v>
      </c>
      <c r="O79" s="16">
        <f t="shared" si="50"/>
        <v>5.2675827424688866E-6</v>
      </c>
      <c r="P79" s="16">
        <f t="shared" si="50"/>
        <v>2.6715797074815975E-5</v>
      </c>
      <c r="Q79" s="16">
        <f t="shared" si="50"/>
        <v>1.2089742348234839E-7</v>
      </c>
      <c r="R79" s="16">
        <f t="shared" si="50"/>
        <v>8.4707504373862673E-6</v>
      </c>
      <c r="S79" s="16">
        <f t="shared" si="50"/>
        <v>2.1899807526231874E-6</v>
      </c>
      <c r="T79" s="16">
        <f t="shared" si="50"/>
        <v>5.2869952795681354E-6</v>
      </c>
      <c r="U79" s="16">
        <f t="shared" si="50"/>
        <v>4.9206759096973655E-6</v>
      </c>
      <c r="V79" s="16">
        <f t="shared" si="50"/>
        <v>4.2369081777836034E-7</v>
      </c>
      <c r="W79" s="16">
        <f t="shared" si="50"/>
        <v>4.8354431128162603E-6</v>
      </c>
      <c r="X79" s="16">
        <f t="shared" si="50"/>
        <v>6.8493738816626504E-6</v>
      </c>
      <c r="Y79" s="16">
        <f t="shared" si="50"/>
        <v>2.1943990020123841E-6</v>
      </c>
      <c r="Z79" s="16">
        <f t="shared" si="50"/>
        <v>8.5314525151032967E-6</v>
      </c>
      <c r="AA79" s="16">
        <f t="shared" si="50"/>
        <v>6.5325284196985345E-7</v>
      </c>
      <c r="AB79" s="16">
        <f t="shared" si="50"/>
        <v>1.353713427555669E-5</v>
      </c>
      <c r="AC79" s="16">
        <f t="shared" si="47"/>
        <v>5.3834267580779669E-7</v>
      </c>
      <c r="AD79" s="16">
        <f t="shared" si="47"/>
        <v>5.8033905774018788E-8</v>
      </c>
      <c r="AE79" s="16">
        <f t="shared" si="47"/>
        <v>9.197959315529724E-6</v>
      </c>
      <c r="AF79" s="16">
        <f t="shared" si="47"/>
        <v>1.9523248570360742E-5</v>
      </c>
      <c r="AG79" s="16">
        <f t="shared" si="47"/>
        <v>1.1894457592010699E-4</v>
      </c>
      <c r="AH79" s="16">
        <f t="shared" si="47"/>
        <v>3.259272875638061E-4</v>
      </c>
      <c r="AI79" s="16">
        <f t="shared" si="47"/>
        <v>1.1239590751822834E-4</v>
      </c>
      <c r="AJ79" s="16">
        <f t="shared" si="47"/>
        <v>1.6310193907665842E-8</v>
      </c>
      <c r="AM79" s="16">
        <f t="shared" si="48"/>
        <v>1.1239590751822834E-4</v>
      </c>
    </row>
    <row r="80" spans="1:39" x14ac:dyDescent="0.3">
      <c r="A80" s="17">
        <v>4</v>
      </c>
      <c r="B80" s="16">
        <f t="shared" ref="B80:AB80" si="51">IFERROR(B51^2,"")</f>
        <v>3.913853500597659E-6</v>
      </c>
      <c r="C80" s="16">
        <f t="shared" si="51"/>
        <v>2.0049231869317035E-5</v>
      </c>
      <c r="D80" s="16">
        <f t="shared" si="51"/>
        <v>1.5366694730790889E-6</v>
      </c>
      <c r="E80" s="16">
        <f t="shared" si="51"/>
        <v>5.8686507995814654E-6</v>
      </c>
      <c r="F80" s="16">
        <f t="shared" si="51"/>
        <v>3.1766758505800379E-5</v>
      </c>
      <c r="G80" s="16">
        <f t="shared" si="51"/>
        <v>6.6074121520210704E-6</v>
      </c>
      <c r="H80" s="16">
        <f t="shared" si="51"/>
        <v>2.8614101184771667E-7</v>
      </c>
      <c r="I80" s="16">
        <f t="shared" si="51"/>
        <v>1.0548764265052895E-5</v>
      </c>
      <c r="J80" s="16">
        <f t="shared" si="51"/>
        <v>3.3078194703383669E-5</v>
      </c>
      <c r="K80" s="16">
        <f t="shared" si="51"/>
        <v>1.325485136396003E-5</v>
      </c>
      <c r="L80" s="16">
        <f t="shared" si="51"/>
        <v>4.7400286076842113E-5</v>
      </c>
      <c r="M80" s="16">
        <f t="shared" si="51"/>
        <v>2.5475811574983614E-5</v>
      </c>
      <c r="N80" s="16">
        <f t="shared" si="51"/>
        <v>9.7492637692413537E-6</v>
      </c>
      <c r="O80" s="16">
        <f t="shared" si="51"/>
        <v>3.996274408196513E-7</v>
      </c>
      <c r="P80" s="16">
        <f t="shared" si="51"/>
        <v>7.3079247268260952E-6</v>
      </c>
      <c r="Q80" s="16">
        <f t="shared" si="51"/>
        <v>4.0462745024022564E-5</v>
      </c>
      <c r="R80" s="16">
        <f t="shared" si="51"/>
        <v>6.6007333307305157E-6</v>
      </c>
      <c r="S80" s="16">
        <f t="shared" si="51"/>
        <v>3.2083590285774634E-7</v>
      </c>
      <c r="T80" s="16">
        <f t="shared" si="51"/>
        <v>6.2716359800422795E-6</v>
      </c>
      <c r="U80" s="16">
        <f t="shared" si="51"/>
        <v>3.5534717938891666E-7</v>
      </c>
      <c r="V80" s="16">
        <f t="shared" si="51"/>
        <v>3.6436014210540959E-6</v>
      </c>
      <c r="W80" s="16">
        <f t="shared" si="51"/>
        <v>2.6029887978175143E-8</v>
      </c>
      <c r="X80" s="16">
        <f t="shared" si="51"/>
        <v>1.44835581144985E-5</v>
      </c>
      <c r="Y80" s="16">
        <f t="shared" si="51"/>
        <v>9.1268218941510976E-6</v>
      </c>
      <c r="Z80" s="16">
        <f t="shared" si="51"/>
        <v>4.3301296985182912E-6</v>
      </c>
      <c r="AA80" s="16">
        <f t="shared" si="51"/>
        <v>1.3691821143232683E-6</v>
      </c>
      <c r="AB80" s="16">
        <f t="shared" si="51"/>
        <v>1.0453661791235805E-5</v>
      </c>
      <c r="AC80" s="16">
        <f t="shared" si="47"/>
        <v>1.3303861686850536E-5</v>
      </c>
      <c r="AD80" s="16">
        <f t="shared" si="47"/>
        <v>2.8752102308984068E-5</v>
      </c>
      <c r="AE80" s="16">
        <f t="shared" si="47"/>
        <v>2.2141844132400027E-4</v>
      </c>
      <c r="AF80" s="16">
        <f t="shared" si="47"/>
        <v>3.2570516894135448E-4</v>
      </c>
      <c r="AG80" s="16">
        <f t="shared" si="47"/>
        <v>4.8306634041033669E-3</v>
      </c>
      <c r="AH80" s="16">
        <f t="shared" si="47"/>
        <v>6.3878725745216725E-6</v>
      </c>
      <c r="AI80" s="16">
        <f t="shared" si="47"/>
        <v>2.4866406763243393E-6</v>
      </c>
      <c r="AJ80" s="16">
        <f t="shared" si="47"/>
        <v>1.7721735044271013E-6</v>
      </c>
      <c r="AM80" s="16">
        <f t="shared" si="48"/>
        <v>2.4866406763243393E-6</v>
      </c>
    </row>
    <row r="81" spans="1:39" x14ac:dyDescent="0.3">
      <c r="A81" s="17">
        <v>5</v>
      </c>
      <c r="B81" s="16">
        <f t="shared" ref="B81:AB81" si="52">IFERROR(B52^2,"")</f>
        <v>9.8633552523166762E-6</v>
      </c>
      <c r="C81" s="16">
        <f t="shared" si="52"/>
        <v>1.1357962560168638E-5</v>
      </c>
      <c r="D81" s="16">
        <f t="shared" si="52"/>
        <v>4.3559027846916753E-7</v>
      </c>
      <c r="E81" s="16">
        <f t="shared" si="52"/>
        <v>6.7907766368976692E-6</v>
      </c>
      <c r="F81" s="16">
        <f t="shared" si="52"/>
        <v>2.1426239451759081E-5</v>
      </c>
      <c r="G81" s="16">
        <f t="shared" si="52"/>
        <v>5.4313757543427008E-8</v>
      </c>
      <c r="H81" s="16">
        <f t="shared" si="52"/>
        <v>1.6894582920256761E-7</v>
      </c>
      <c r="I81" s="16">
        <f t="shared" si="52"/>
        <v>5.1572927316751417E-6</v>
      </c>
      <c r="J81" s="16">
        <f t="shared" si="52"/>
        <v>6.4448992373346598E-6</v>
      </c>
      <c r="K81" s="16">
        <f t="shared" si="52"/>
        <v>3.7820843667484705E-6</v>
      </c>
      <c r="L81" s="16">
        <f t="shared" si="52"/>
        <v>9.4718386382404153E-6</v>
      </c>
      <c r="M81" s="16">
        <f t="shared" si="52"/>
        <v>1.6685027830778562E-5</v>
      </c>
      <c r="N81" s="16">
        <f t="shared" si="52"/>
        <v>1.0884539607968288E-6</v>
      </c>
      <c r="O81" s="16">
        <f t="shared" si="52"/>
        <v>7.3566622713811814E-7</v>
      </c>
      <c r="P81" s="16">
        <f t="shared" si="52"/>
        <v>2.4349620107028171E-6</v>
      </c>
      <c r="Q81" s="16">
        <f t="shared" si="52"/>
        <v>1.2358591806205296E-5</v>
      </c>
      <c r="R81" s="16">
        <f t="shared" si="52"/>
        <v>5.9653054244090105E-7</v>
      </c>
      <c r="S81" s="16">
        <f t="shared" si="52"/>
        <v>1.5371170683901958E-7</v>
      </c>
      <c r="T81" s="16">
        <f t="shared" si="52"/>
        <v>1.1184853170316498E-5</v>
      </c>
      <c r="U81" s="16">
        <f t="shared" si="52"/>
        <v>8.0635536873772883E-8</v>
      </c>
      <c r="V81" s="16">
        <f t="shared" si="52"/>
        <v>1.3056025066649149E-8</v>
      </c>
      <c r="W81" s="16">
        <f t="shared" si="52"/>
        <v>6.4978163944557459E-7</v>
      </c>
      <c r="X81" s="16">
        <f t="shared" si="52"/>
        <v>7.4967643860754691E-6</v>
      </c>
      <c r="Y81" s="16">
        <f t="shared" si="52"/>
        <v>1.3840401933020458E-6</v>
      </c>
      <c r="Z81" s="16">
        <f t="shared" si="52"/>
        <v>4.9695313453817435E-7</v>
      </c>
      <c r="AA81" s="16">
        <f t="shared" si="52"/>
        <v>1.266016905212683E-6</v>
      </c>
      <c r="AB81" s="16">
        <f t="shared" si="52"/>
        <v>3.7499527092023189E-6</v>
      </c>
      <c r="AC81" s="16">
        <f t="shared" si="47"/>
        <v>1.892197666259867E-6</v>
      </c>
      <c r="AD81" s="16">
        <f t="shared" si="47"/>
        <v>3.491278445579833E-6</v>
      </c>
      <c r="AE81" s="16">
        <f t="shared" si="47"/>
        <v>3.6771556941186865E-5</v>
      </c>
      <c r="AF81" s="16">
        <f t="shared" si="47"/>
        <v>5.6757193835298248E-5</v>
      </c>
      <c r="AG81" s="16">
        <f t="shared" si="47"/>
        <v>4.1037702911879393E-4</v>
      </c>
      <c r="AH81" s="16">
        <f t="shared" si="47"/>
        <v>1.2066632616506476E-4</v>
      </c>
      <c r="AI81" s="16">
        <f t="shared" si="47"/>
        <v>1.3501660456525439E-4</v>
      </c>
      <c r="AJ81" s="16">
        <f t="shared" si="47"/>
        <v>6.8558593682260374E-7</v>
      </c>
      <c r="AM81" s="16">
        <f t="shared" si="48"/>
        <v>1.3501660456525439E-4</v>
      </c>
    </row>
    <row r="82" spans="1:39" x14ac:dyDescent="0.3">
      <c r="A82" s="17">
        <v>6</v>
      </c>
      <c r="B82" s="16">
        <f t="shared" ref="B82:AB82" si="53">IFERROR(B53^2,"")</f>
        <v>9.384940099498048E-7</v>
      </c>
      <c r="C82" s="16">
        <f t="shared" si="53"/>
        <v>6.7690212700514479E-8</v>
      </c>
      <c r="D82" s="16">
        <f t="shared" si="53"/>
        <v>1.2728122704144157E-6</v>
      </c>
      <c r="E82" s="16">
        <f t="shared" si="53"/>
        <v>1.34459103381126E-7</v>
      </c>
      <c r="F82" s="16">
        <f t="shared" si="53"/>
        <v>2.2700261586845336E-6</v>
      </c>
      <c r="G82" s="16">
        <f t="shared" si="53"/>
        <v>5.7499995665313032E-7</v>
      </c>
      <c r="H82" s="16">
        <f t="shared" si="53"/>
        <v>3.3125926660424996E-7</v>
      </c>
      <c r="I82" s="16">
        <f t="shared" si="53"/>
        <v>3.5845716321412868E-6</v>
      </c>
      <c r="J82" s="16">
        <f t="shared" si="53"/>
        <v>1.525044735626592E-6</v>
      </c>
      <c r="K82" s="16">
        <f t="shared" si="53"/>
        <v>2.2050585813851783E-6</v>
      </c>
      <c r="L82" s="16">
        <f t="shared" si="53"/>
        <v>3.0671603994783293E-6</v>
      </c>
      <c r="M82" s="16">
        <f t="shared" si="53"/>
        <v>1.6819433143165876E-6</v>
      </c>
      <c r="N82" s="16">
        <f t="shared" si="53"/>
        <v>1.3683552166098349E-7</v>
      </c>
      <c r="O82" s="16">
        <f t="shared" si="53"/>
        <v>1.1744161403398625E-6</v>
      </c>
      <c r="P82" s="16">
        <f t="shared" si="53"/>
        <v>8.5164527110856107E-7</v>
      </c>
      <c r="Q82" s="16">
        <f t="shared" si="53"/>
        <v>6.040997354143006E-6</v>
      </c>
      <c r="R82" s="16">
        <f t="shared" si="53"/>
        <v>1.0611281245967676E-6</v>
      </c>
      <c r="S82" s="16">
        <f t="shared" si="53"/>
        <v>7.5960331463551532E-9</v>
      </c>
      <c r="T82" s="16">
        <f t="shared" si="53"/>
        <v>6.4714238221281186E-8</v>
      </c>
      <c r="U82" s="16">
        <f t="shared" si="53"/>
        <v>9.8488612405865761E-7</v>
      </c>
      <c r="V82" s="16">
        <f t="shared" si="53"/>
        <v>5.2182905946158259E-8</v>
      </c>
      <c r="W82" s="16">
        <f t="shared" si="53"/>
        <v>1.4112350058209248E-7</v>
      </c>
      <c r="X82" s="16">
        <f t="shared" si="53"/>
        <v>1.9311844518997775E-6</v>
      </c>
      <c r="Y82" s="16">
        <f t="shared" si="53"/>
        <v>1.5621873730977864E-6</v>
      </c>
      <c r="Z82" s="16">
        <f t="shared" si="53"/>
        <v>8.4392830038003469E-9</v>
      </c>
      <c r="AA82" s="16">
        <f t="shared" si="53"/>
        <v>1.1666401726345423E-6</v>
      </c>
      <c r="AB82" s="16">
        <f t="shared" si="53"/>
        <v>1.0952280599261788E-6</v>
      </c>
      <c r="AC82" s="16">
        <f t="shared" si="47"/>
        <v>1.8982173296450572E-7</v>
      </c>
      <c r="AD82" s="16">
        <f t="shared" si="47"/>
        <v>6.3655091633111037E-7</v>
      </c>
      <c r="AE82" s="16">
        <f t="shared" si="47"/>
        <v>1.65405189098678E-6</v>
      </c>
      <c r="AF82" s="16">
        <f t="shared" si="47"/>
        <v>1.2505172637981094E-6</v>
      </c>
      <c r="AG82" s="16">
        <f t="shared" si="47"/>
        <v>5.7032939976733616E-4</v>
      </c>
      <c r="AH82" s="16">
        <f t="shared" si="47"/>
        <v>2.8042293255602832E-5</v>
      </c>
      <c r="AI82" s="16">
        <f t="shared" si="47"/>
        <v>5.3764363583507691E-5</v>
      </c>
      <c r="AJ82" s="16">
        <f t="shared" si="47"/>
        <v>4.4880420832103115E-8</v>
      </c>
      <c r="AM82" s="16">
        <f t="shared" si="48"/>
        <v>5.3764363583507691E-5</v>
      </c>
    </row>
    <row r="83" spans="1:39" x14ac:dyDescent="0.3">
      <c r="A83" s="17">
        <v>7</v>
      </c>
      <c r="B83" s="16">
        <f t="shared" ref="B83:AB83" si="54">IFERROR(B54^2,"")</f>
        <v>2.3407474183002327E-9</v>
      </c>
      <c r="C83" s="16">
        <f t="shared" si="54"/>
        <v>1.0226660730726635E-5</v>
      </c>
      <c r="D83" s="16">
        <f t="shared" si="54"/>
        <v>5.4655398720490119E-8</v>
      </c>
      <c r="E83" s="16">
        <f t="shared" si="54"/>
        <v>1.6506085186271605E-6</v>
      </c>
      <c r="F83" s="16">
        <f t="shared" si="54"/>
        <v>1.1975282480925146E-5</v>
      </c>
      <c r="G83" s="16">
        <f t="shared" si="54"/>
        <v>1.0386895487853595E-5</v>
      </c>
      <c r="H83" s="16">
        <f t="shared" si="54"/>
        <v>1.7382235102112465E-6</v>
      </c>
      <c r="I83" s="16">
        <f t="shared" si="54"/>
        <v>7.2791180460881556E-8</v>
      </c>
      <c r="J83" s="16">
        <f t="shared" si="54"/>
        <v>8.9063644805430988E-6</v>
      </c>
      <c r="K83" s="16">
        <f t="shared" si="54"/>
        <v>1.0476662682120314E-6</v>
      </c>
      <c r="L83" s="16">
        <f t="shared" si="54"/>
        <v>1.0419510561276696E-5</v>
      </c>
      <c r="M83" s="16">
        <f t="shared" si="54"/>
        <v>5.3806217794794182E-6</v>
      </c>
      <c r="N83" s="16">
        <f t="shared" si="54"/>
        <v>5.6743606868012637E-6</v>
      </c>
      <c r="O83" s="16">
        <f t="shared" si="54"/>
        <v>7.3935050349657347E-7</v>
      </c>
      <c r="P83" s="16">
        <f t="shared" si="54"/>
        <v>1.1024615194977175E-6</v>
      </c>
      <c r="Q83" s="16">
        <f t="shared" si="54"/>
        <v>4.4418679470191062E-6</v>
      </c>
      <c r="R83" s="16">
        <f t="shared" si="54"/>
        <v>1.6570308373778912E-6</v>
      </c>
      <c r="S83" s="16">
        <f t="shared" si="54"/>
        <v>1.2868281109631745E-6</v>
      </c>
      <c r="T83" s="16">
        <f t="shared" si="54"/>
        <v>1.0858746576748137E-6</v>
      </c>
      <c r="U83" s="16">
        <f t="shared" si="54"/>
        <v>6.2774222896361159E-7</v>
      </c>
      <c r="V83" s="16">
        <f t="shared" si="54"/>
        <v>5.9675903342237058E-6</v>
      </c>
      <c r="W83" s="16">
        <f t="shared" si="54"/>
        <v>2.6000679198620604E-7</v>
      </c>
      <c r="X83" s="16">
        <f t="shared" si="54"/>
        <v>6.3663747347117347E-7</v>
      </c>
      <c r="Y83" s="16">
        <f t="shared" si="54"/>
        <v>5.9025812674909081E-6</v>
      </c>
      <c r="Z83" s="16">
        <f t="shared" si="54"/>
        <v>3.9428610304701154E-6</v>
      </c>
      <c r="AA83" s="16">
        <f t="shared" si="54"/>
        <v>7.3051137976862998E-8</v>
      </c>
      <c r="AB83" s="16">
        <f t="shared" si="54"/>
        <v>4.7756815060034206E-6</v>
      </c>
      <c r="AC83" s="16">
        <f t="shared" si="47"/>
        <v>1.2296021715944637E-5</v>
      </c>
      <c r="AD83" s="16">
        <f t="shared" si="47"/>
        <v>8.908194671325848E-6</v>
      </c>
      <c r="AE83" s="16">
        <f t="shared" si="47"/>
        <v>1.274239991786952E-6</v>
      </c>
      <c r="AF83" s="16">
        <f t="shared" si="47"/>
        <v>1.9888894605239642E-7</v>
      </c>
      <c r="AG83" s="16">
        <f t="shared" si="47"/>
        <v>3.1587247391554129E-5</v>
      </c>
      <c r="AH83" s="16">
        <f t="shared" si="47"/>
        <v>2.5436189087481124E-4</v>
      </c>
      <c r="AI83" s="16">
        <f t="shared" si="47"/>
        <v>7.3459283292401177E-6</v>
      </c>
      <c r="AJ83" s="16">
        <f t="shared" si="47"/>
        <v>2.8356814979899349E-6</v>
      </c>
      <c r="AM83" s="16">
        <f t="shared" si="48"/>
        <v>7.3459283292401177E-6</v>
      </c>
    </row>
    <row r="84" spans="1:39" x14ac:dyDescent="0.3">
      <c r="A84" s="17">
        <v>8</v>
      </c>
      <c r="B84" s="16">
        <f t="shared" ref="B84:AB84" si="55">IFERROR(B55^2,"")</f>
        <v>5.4214568924499104E-6</v>
      </c>
      <c r="C84" s="16">
        <f t="shared" si="55"/>
        <v>6.9069822023246751E-6</v>
      </c>
      <c r="D84" s="16">
        <f t="shared" si="55"/>
        <v>2.1897511314190991E-7</v>
      </c>
      <c r="E84" s="16">
        <f t="shared" si="55"/>
        <v>3.565071672547233E-6</v>
      </c>
      <c r="F84" s="16">
        <f t="shared" si="55"/>
        <v>3.5929839055072583E-8</v>
      </c>
      <c r="G84" s="16">
        <f t="shared" si="55"/>
        <v>1.2463521309052094E-7</v>
      </c>
      <c r="H84" s="16">
        <f t="shared" si="55"/>
        <v>2.0580507833069413E-7</v>
      </c>
      <c r="I84" s="16">
        <f t="shared" si="55"/>
        <v>3.3780346364086472E-6</v>
      </c>
      <c r="J84" s="16">
        <f t="shared" si="55"/>
        <v>4.8256646244550827E-6</v>
      </c>
      <c r="K84" s="16">
        <f t="shared" si="55"/>
        <v>1.9199924651589075E-6</v>
      </c>
      <c r="L84" s="16">
        <f t="shared" si="55"/>
        <v>7.9323141502719226E-8</v>
      </c>
      <c r="M84" s="16">
        <f t="shared" si="55"/>
        <v>1.7027890533457677E-5</v>
      </c>
      <c r="N84" s="16">
        <f t="shared" si="55"/>
        <v>3.6213064743131573E-6</v>
      </c>
      <c r="O84" s="16">
        <f t="shared" si="55"/>
        <v>2.5047025086717858E-6</v>
      </c>
      <c r="P84" s="16">
        <f t="shared" si="55"/>
        <v>5.5005087199584145E-6</v>
      </c>
      <c r="Q84" s="16">
        <f t="shared" si="55"/>
        <v>1.4117757512382225E-5</v>
      </c>
      <c r="R84" s="16">
        <f t="shared" si="55"/>
        <v>3.0435210883523877E-6</v>
      </c>
      <c r="S84" s="16">
        <f t="shared" si="55"/>
        <v>1.6354121169311421E-5</v>
      </c>
      <c r="T84" s="16">
        <f t="shared" si="55"/>
        <v>5.4251974356453411E-6</v>
      </c>
      <c r="U84" s="16">
        <f t="shared" si="55"/>
        <v>1.9974309520673561E-8</v>
      </c>
      <c r="V84" s="16">
        <f t="shared" si="55"/>
        <v>3.6644980469983955E-8</v>
      </c>
      <c r="W84" s="16">
        <f t="shared" si="55"/>
        <v>3.4853177532624299E-7</v>
      </c>
      <c r="X84" s="16">
        <f t="shared" si="55"/>
        <v>3.9987405614149949E-6</v>
      </c>
      <c r="Y84" s="16">
        <f t="shared" si="55"/>
        <v>5.2105608670244413E-6</v>
      </c>
      <c r="Z84" s="16">
        <f t="shared" si="55"/>
        <v>6.2683710310715898E-7</v>
      </c>
      <c r="AA84" s="16">
        <f t="shared" si="55"/>
        <v>6.1696751435298493E-6</v>
      </c>
      <c r="AB84" s="16">
        <f t="shared" si="55"/>
        <v>2.9217902854912435E-6</v>
      </c>
      <c r="AC84" s="16">
        <f t="shared" si="47"/>
        <v>4.5538094521928054E-6</v>
      </c>
      <c r="AD84" s="16">
        <f t="shared" si="47"/>
        <v>9.1386883893873409E-6</v>
      </c>
      <c r="AE84" s="16">
        <f t="shared" si="47"/>
        <v>8.7663827518376662E-5</v>
      </c>
      <c r="AF84" s="16">
        <f t="shared" si="47"/>
        <v>1.4170513581554045E-4</v>
      </c>
      <c r="AG84" s="16">
        <f t="shared" si="47"/>
        <v>3.9325110753978456E-3</v>
      </c>
      <c r="AH84" s="16">
        <f t="shared" si="47"/>
        <v>1.4771064424000943E-7</v>
      </c>
      <c r="AI84" s="16">
        <f t="shared" si="47"/>
        <v>4.3993775463132378E-5</v>
      </c>
      <c r="AJ84" s="16">
        <f t="shared" si="47"/>
        <v>1.2298521230817915E-5</v>
      </c>
      <c r="AM84" s="16">
        <f t="shared" si="48"/>
        <v>4.3993775463132378E-5</v>
      </c>
    </row>
    <row r="85" spans="1:39" x14ac:dyDescent="0.3">
      <c r="A85" s="17">
        <v>9</v>
      </c>
      <c r="B85" s="16">
        <f t="shared" ref="B85:AB85" si="56">IFERROR(B56^2,"")</f>
        <v>1.8489234613437752E-6</v>
      </c>
      <c r="C85" s="16">
        <f t="shared" si="56"/>
        <v>3.6365212099780304E-6</v>
      </c>
      <c r="D85" s="16">
        <f t="shared" si="56"/>
        <v>1.1612997132316649E-5</v>
      </c>
      <c r="E85" s="16">
        <f t="shared" si="56"/>
        <v>2.1323137364332506E-7</v>
      </c>
      <c r="F85" s="16">
        <f t="shared" si="56"/>
        <v>8.3949664843092823E-6</v>
      </c>
      <c r="G85" s="16">
        <f t="shared" si="56"/>
        <v>3.4602144748308622E-7</v>
      </c>
      <c r="H85" s="16">
        <f t="shared" si="56"/>
        <v>3.3032336791189457E-6</v>
      </c>
      <c r="I85" s="16">
        <f t="shared" si="56"/>
        <v>2.2478366655697829E-5</v>
      </c>
      <c r="J85" s="16">
        <f t="shared" si="56"/>
        <v>2.9145498099606038E-5</v>
      </c>
      <c r="K85" s="16">
        <f t="shared" si="56"/>
        <v>8.5267986804266409E-6</v>
      </c>
      <c r="L85" s="16">
        <f t="shared" si="56"/>
        <v>3.9553648939291557E-5</v>
      </c>
      <c r="M85" s="16">
        <f t="shared" si="56"/>
        <v>1.9948423245794784E-7</v>
      </c>
      <c r="N85" s="16">
        <f t="shared" si="56"/>
        <v>6.3802381358164191E-7</v>
      </c>
      <c r="O85" s="16">
        <f t="shared" si="56"/>
        <v>1.8277976537752242E-6</v>
      </c>
      <c r="P85" s="16">
        <f t="shared" si="56"/>
        <v>1.02543362430745E-6</v>
      </c>
      <c r="Q85" s="16">
        <f t="shared" si="56"/>
        <v>1.5571582870594682E-5</v>
      </c>
      <c r="R85" s="16">
        <f t="shared" si="56"/>
        <v>2.0626538764274227E-6</v>
      </c>
      <c r="S85" s="16">
        <f t="shared" si="56"/>
        <v>5.4334531838242196E-6</v>
      </c>
      <c r="T85" s="16">
        <f t="shared" si="56"/>
        <v>1.0177068591309096E-6</v>
      </c>
      <c r="U85" s="16">
        <f t="shared" si="56"/>
        <v>4.9592583338715737E-6</v>
      </c>
      <c r="V85" s="16">
        <f t="shared" si="56"/>
        <v>7.9781696113858126E-6</v>
      </c>
      <c r="W85" s="16">
        <f t="shared" si="56"/>
        <v>1.616542557714627E-7</v>
      </c>
      <c r="X85" s="16">
        <f t="shared" si="56"/>
        <v>6.3698257560481337E-6</v>
      </c>
      <c r="Y85" s="16">
        <f t="shared" si="56"/>
        <v>1.418160256809965E-5</v>
      </c>
      <c r="Z85" s="16">
        <f t="shared" si="56"/>
        <v>5.2339031711195949E-6</v>
      </c>
      <c r="AA85" s="16">
        <f t="shared" si="56"/>
        <v>9.065933995145918E-7</v>
      </c>
      <c r="AB85" s="16">
        <f t="shared" si="56"/>
        <v>1.1176116748820588E-5</v>
      </c>
      <c r="AC85" s="16">
        <f t="shared" si="47"/>
        <v>2.3724946637225839E-6</v>
      </c>
      <c r="AD85" s="16">
        <f t="shared" si="47"/>
        <v>6.5958976809972567E-6</v>
      </c>
      <c r="AE85" s="16">
        <f t="shared" si="47"/>
        <v>3.1455079897877881E-5</v>
      </c>
      <c r="AF85" s="16">
        <f t="shared" si="47"/>
        <v>6.8215177444750879E-5</v>
      </c>
      <c r="AG85" s="16">
        <f t="shared" si="47"/>
        <v>5.061766489478604E-4</v>
      </c>
      <c r="AH85" s="16">
        <f t="shared" si="47"/>
        <v>2.5203594020402713E-6</v>
      </c>
      <c r="AI85" s="16">
        <f t="shared" si="47"/>
        <v>2.6028747580065489E-4</v>
      </c>
      <c r="AJ85" s="16">
        <f t="shared" si="47"/>
        <v>7.6120506597769327E-6</v>
      </c>
      <c r="AM85" s="16">
        <f t="shared" si="48"/>
        <v>2.6028747580065489E-4</v>
      </c>
    </row>
    <row r="86" spans="1:39" x14ac:dyDescent="0.3">
      <c r="A86" s="17">
        <v>10</v>
      </c>
      <c r="B86" s="16">
        <f t="shared" ref="B86:AB86" si="57">IFERROR(B57^2,"")</f>
        <v>1.5059532337780739E-7</v>
      </c>
      <c r="C86" s="16">
        <f t="shared" si="57"/>
        <v>2.2853400366395458E-6</v>
      </c>
      <c r="D86" s="16">
        <f t="shared" si="57"/>
        <v>2.6164593658987765E-7</v>
      </c>
      <c r="E86" s="16">
        <f t="shared" si="57"/>
        <v>3.6039465689425874E-6</v>
      </c>
      <c r="F86" s="16">
        <f t="shared" si="57"/>
        <v>7.708776143838026E-7</v>
      </c>
      <c r="G86" s="16">
        <f t="shared" si="57"/>
        <v>1.3859636626072062E-6</v>
      </c>
      <c r="H86" s="16">
        <f t="shared" si="57"/>
        <v>2.6157612535590044E-6</v>
      </c>
      <c r="I86" s="16">
        <f t="shared" si="57"/>
        <v>1.148194387146389E-8</v>
      </c>
      <c r="J86" s="16">
        <f t="shared" si="57"/>
        <v>1.0327306931215E-6</v>
      </c>
      <c r="K86" s="16">
        <f t="shared" si="57"/>
        <v>1.9064515444898653E-6</v>
      </c>
      <c r="L86" s="16">
        <f t="shared" si="57"/>
        <v>1.9190852555699794E-6</v>
      </c>
      <c r="M86" s="16">
        <f t="shared" si="57"/>
        <v>9.3494850920290911E-6</v>
      </c>
      <c r="N86" s="16">
        <f t="shared" si="57"/>
        <v>7.0330289050083598E-6</v>
      </c>
      <c r="O86" s="16">
        <f t="shared" si="57"/>
        <v>2.4711415564208283E-6</v>
      </c>
      <c r="P86" s="16">
        <f t="shared" si="57"/>
        <v>1.2974365640050713E-6</v>
      </c>
      <c r="Q86" s="16">
        <f t="shared" si="57"/>
        <v>6.5243738378369503E-6</v>
      </c>
      <c r="R86" s="16">
        <f t="shared" si="57"/>
        <v>6.6030387271284288E-8</v>
      </c>
      <c r="S86" s="16">
        <f t="shared" si="57"/>
        <v>1.5544918267404978E-5</v>
      </c>
      <c r="T86" s="16">
        <f t="shared" si="57"/>
        <v>1.1306780756743157E-5</v>
      </c>
      <c r="U86" s="16">
        <f t="shared" si="57"/>
        <v>8.6570755524760392E-6</v>
      </c>
      <c r="V86" s="16">
        <f t="shared" si="57"/>
        <v>3.4605730829018423E-6</v>
      </c>
      <c r="W86" s="16">
        <f t="shared" si="57"/>
        <v>2.1639962502338651E-6</v>
      </c>
      <c r="X86" s="16">
        <f t="shared" si="57"/>
        <v>8.201294268231066E-6</v>
      </c>
      <c r="Y86" s="16">
        <f t="shared" si="57"/>
        <v>1.7964599725206338E-5</v>
      </c>
      <c r="Z86" s="16">
        <f t="shared" si="57"/>
        <v>3.7468298096474297E-7</v>
      </c>
      <c r="AA86" s="16">
        <f t="shared" si="57"/>
        <v>5.6014264144325109E-6</v>
      </c>
      <c r="AB86" s="16">
        <f t="shared" si="57"/>
        <v>7.7818733641838997E-6</v>
      </c>
      <c r="AC86" s="16">
        <f t="shared" si="47"/>
        <v>1.6295727524026654E-6</v>
      </c>
      <c r="AD86" s="16">
        <f t="shared" si="47"/>
        <v>4.963171898831894E-7</v>
      </c>
      <c r="AE86" s="16">
        <f t="shared" si="47"/>
        <v>9.7804981262518618E-7</v>
      </c>
      <c r="AF86" s="16">
        <f t="shared" si="47"/>
        <v>9.3027919804584899E-7</v>
      </c>
      <c r="AG86" s="16">
        <f t="shared" si="47"/>
        <v>5.601363819225764E-5</v>
      </c>
      <c r="AH86" s="16">
        <f t="shared" si="47"/>
        <v>9.5019379612424861E-5</v>
      </c>
      <c r="AI86" s="16">
        <f t="shared" si="47"/>
        <v>5.0898983391080858E-6</v>
      </c>
      <c r="AJ86" s="16">
        <f t="shared" si="47"/>
        <v>1.3634954856570677E-5</v>
      </c>
      <c r="AM86" s="16">
        <f t="shared" si="48"/>
        <v>5.0898983391080858E-6</v>
      </c>
    </row>
    <row r="87" spans="1:39" x14ac:dyDescent="0.3">
      <c r="A87" s="17">
        <v>11</v>
      </c>
      <c r="B87" s="16">
        <f t="shared" ref="B87:AB87" si="58">IFERROR(B58^2,"")</f>
        <v>1.1450636031334056E-5</v>
      </c>
      <c r="C87" s="16">
        <f t="shared" si="58"/>
        <v>2.1019128882122066E-5</v>
      </c>
      <c r="D87" s="16">
        <f t="shared" si="58"/>
        <v>1.5826339528690304E-6</v>
      </c>
      <c r="E87" s="16">
        <f t="shared" si="58"/>
        <v>9.0350149915548444E-6</v>
      </c>
      <c r="F87" s="16">
        <f t="shared" si="58"/>
        <v>3.1385441337311923E-5</v>
      </c>
      <c r="G87" s="16">
        <f t="shared" si="58"/>
        <v>1.527818045010958E-6</v>
      </c>
      <c r="H87" s="16">
        <f t="shared" si="58"/>
        <v>8.4639621873659055E-8</v>
      </c>
      <c r="I87" s="16">
        <f t="shared" si="58"/>
        <v>4.569091331015228E-6</v>
      </c>
      <c r="J87" s="16">
        <f t="shared" si="58"/>
        <v>1.061481421460781E-5</v>
      </c>
      <c r="K87" s="16">
        <f t="shared" si="58"/>
        <v>3.0206374912254447E-6</v>
      </c>
      <c r="L87" s="16">
        <f t="shared" si="58"/>
        <v>1.8792811619097907E-5</v>
      </c>
      <c r="M87" s="16">
        <f t="shared" si="58"/>
        <v>3.6930710079150556E-5</v>
      </c>
      <c r="N87" s="16">
        <f t="shared" si="58"/>
        <v>6.857777566570995E-6</v>
      </c>
      <c r="O87" s="16">
        <f t="shared" si="58"/>
        <v>2.1963395733308112E-6</v>
      </c>
      <c r="P87" s="16">
        <f t="shared" si="58"/>
        <v>9.0740279317939541E-6</v>
      </c>
      <c r="Q87" s="16">
        <f t="shared" si="58"/>
        <v>2.2764176282328254E-5</v>
      </c>
      <c r="R87" s="16">
        <f t="shared" si="58"/>
        <v>4.4641679671270117E-6</v>
      </c>
      <c r="S87" s="16">
        <f t="shared" si="58"/>
        <v>1.8217964720577236E-7</v>
      </c>
      <c r="T87" s="16">
        <f t="shared" si="58"/>
        <v>1.6144473046654419E-5</v>
      </c>
      <c r="U87" s="16">
        <f t="shared" si="58"/>
        <v>2.8189674887772959E-7</v>
      </c>
      <c r="V87" s="16">
        <f t="shared" si="58"/>
        <v>3.6688541898221472E-7</v>
      </c>
      <c r="W87" s="16">
        <f t="shared" si="58"/>
        <v>8.752496704436465E-7</v>
      </c>
      <c r="X87" s="16">
        <f t="shared" si="58"/>
        <v>7.189904517420926E-6</v>
      </c>
      <c r="Y87" s="16">
        <f t="shared" si="58"/>
        <v>2.7394967975824443E-6</v>
      </c>
      <c r="Z87" s="16">
        <f t="shared" si="58"/>
        <v>2.168556898507809E-6</v>
      </c>
      <c r="AA87" s="16">
        <f t="shared" si="58"/>
        <v>1.1045011400079785E-6</v>
      </c>
      <c r="AB87" s="16">
        <f t="shared" si="58"/>
        <v>6.6618753851816018E-6</v>
      </c>
      <c r="AC87" s="16">
        <f t="shared" ref="AC87:AJ96" si="59">IFERROR(AC58^2,"")</f>
        <v>4.8061964239492758E-6</v>
      </c>
      <c r="AD87" s="16">
        <f t="shared" si="59"/>
        <v>1.2667832097103888E-5</v>
      </c>
      <c r="AE87" s="16">
        <f t="shared" si="59"/>
        <v>9.838429259497288E-6</v>
      </c>
      <c r="AF87" s="16">
        <f t="shared" si="59"/>
        <v>2.786246526145942E-5</v>
      </c>
      <c r="AG87" s="16">
        <f t="shared" si="59"/>
        <v>2.1227768672210839E-5</v>
      </c>
      <c r="AH87" s="16">
        <f t="shared" si="59"/>
        <v>6.1755983388624432E-5</v>
      </c>
      <c r="AI87" s="16">
        <f t="shared" si="59"/>
        <v>1.1629197476125635E-4</v>
      </c>
      <c r="AJ87" s="16">
        <f t="shared" si="59"/>
        <v>9.099785820200765E-8</v>
      </c>
      <c r="AM87" s="16">
        <f t="shared" si="48"/>
        <v>1.1629197476125635E-4</v>
      </c>
    </row>
    <row r="88" spans="1:39" x14ac:dyDescent="0.3">
      <c r="A88" s="17">
        <v>12</v>
      </c>
      <c r="B88" s="16">
        <f t="shared" ref="B88:AB88" si="60">IFERROR(B59^2,"")</f>
        <v>4.0712887472592567E-6</v>
      </c>
      <c r="C88" s="16">
        <f t="shared" si="60"/>
        <v>1.8777879903893072E-6</v>
      </c>
      <c r="D88" s="16">
        <f t="shared" si="60"/>
        <v>2.2329750823809769E-6</v>
      </c>
      <c r="E88" s="16">
        <f t="shared" si="60"/>
        <v>8.2176286254223796E-6</v>
      </c>
      <c r="F88" s="16">
        <f t="shared" si="60"/>
        <v>0</v>
      </c>
      <c r="G88" s="16">
        <f t="shared" si="60"/>
        <v>1.1311183310726369E-5</v>
      </c>
      <c r="H88" s="16">
        <f t="shared" si="60"/>
        <v>2.3519589909148056E-5</v>
      </c>
      <c r="I88" s="16">
        <f t="shared" si="60"/>
        <v>1.1548686339672345E-5</v>
      </c>
      <c r="J88" s="16">
        <f t="shared" si="60"/>
        <v>0</v>
      </c>
      <c r="K88" s="16">
        <f t="shared" si="60"/>
        <v>2.3505991815948821E-6</v>
      </c>
      <c r="L88" s="16">
        <f t="shared" si="60"/>
        <v>1.8692682120469776E-6</v>
      </c>
      <c r="M88" s="16">
        <f t="shared" si="60"/>
        <v>1.2969823840528556E-7</v>
      </c>
      <c r="N88" s="16">
        <f t="shared" si="60"/>
        <v>2.5376880775437229E-6</v>
      </c>
      <c r="O88" s="16">
        <f t="shared" si="60"/>
        <v>3.2514461755220249E-6</v>
      </c>
      <c r="P88" s="16">
        <f t="shared" si="60"/>
        <v>1.1034517321398523E-5</v>
      </c>
      <c r="Q88" s="16">
        <f t="shared" si="60"/>
        <v>3.7198517554997162E-6</v>
      </c>
      <c r="R88" s="16">
        <f t="shared" si="60"/>
        <v>9.6119861833886111E-7</v>
      </c>
      <c r="S88" s="16">
        <f t="shared" si="60"/>
        <v>1.8253826852953618E-7</v>
      </c>
      <c r="T88" s="16">
        <f t="shared" si="60"/>
        <v>1.7934762408887979E-6</v>
      </c>
      <c r="U88" s="16">
        <f t="shared" si="60"/>
        <v>3.778717589830189E-7</v>
      </c>
      <c r="V88" s="16">
        <f t="shared" si="60"/>
        <v>7.6753738907505578E-6</v>
      </c>
      <c r="W88" s="16">
        <f t="shared" si="60"/>
        <v>1.8512737326613175E-5</v>
      </c>
      <c r="X88" s="16">
        <f t="shared" si="60"/>
        <v>8.4363044173903588E-6</v>
      </c>
      <c r="Y88" s="16">
        <f t="shared" si="60"/>
        <v>1.9680322867687608E-6</v>
      </c>
      <c r="Z88" s="16">
        <f t="shared" si="60"/>
        <v>2.0048994118524012E-6</v>
      </c>
      <c r="AA88" s="16">
        <f t="shared" si="60"/>
        <v>1.8896372803864188E-6</v>
      </c>
      <c r="AB88" s="16">
        <f t="shared" si="60"/>
        <v>8.3496227235861748E-6</v>
      </c>
      <c r="AC88" s="16">
        <f t="shared" si="59"/>
        <v>4.0968087084147464E-6</v>
      </c>
      <c r="AD88" s="16">
        <f t="shared" si="59"/>
        <v>6.7749355825316576E-7</v>
      </c>
      <c r="AE88" s="16">
        <f t="shared" si="59"/>
        <v>9.1933436360305798E-7</v>
      </c>
      <c r="AF88" s="16">
        <f t="shared" si="59"/>
        <v>5.3395339906259884E-7</v>
      </c>
      <c r="AG88" s="16">
        <f t="shared" si="59"/>
        <v>3.2457904215500649E-5</v>
      </c>
      <c r="AH88" s="16">
        <f t="shared" si="59"/>
        <v>2.0219108511067882E-4</v>
      </c>
      <c r="AI88" s="16">
        <f t="shared" si="59"/>
        <v>2.6059553669256468E-5</v>
      </c>
      <c r="AJ88" s="16">
        <f t="shared" si="59"/>
        <v>3.5172037017850294E-8</v>
      </c>
      <c r="AM88" s="16">
        <f t="shared" si="48"/>
        <v>2.6059553669256468E-5</v>
      </c>
    </row>
    <row r="89" spans="1:39" x14ac:dyDescent="0.3">
      <c r="A89" s="17">
        <v>13</v>
      </c>
      <c r="B89" s="16">
        <f t="shared" ref="B89:AB89" si="61">IFERROR(B60^2,"")</f>
        <v>2.8033517313555544E-6</v>
      </c>
      <c r="C89" s="16">
        <f t="shared" si="61"/>
        <v>1.4244843154644391E-5</v>
      </c>
      <c r="D89" s="16">
        <f t="shared" si="61"/>
        <v>1.3961618725477072E-8</v>
      </c>
      <c r="E89" s="16">
        <f t="shared" si="61"/>
        <v>4.3342266977220394E-5</v>
      </c>
      <c r="F89" s="16">
        <f t="shared" si="61"/>
        <v>3.696835341387682E-5</v>
      </c>
      <c r="G89" s="16">
        <f t="shared" si="61"/>
        <v>4.5248134885901E-6</v>
      </c>
      <c r="H89" s="16">
        <f t="shared" si="61"/>
        <v>2.4744731550735386E-5</v>
      </c>
      <c r="I89" s="16">
        <f t="shared" si="61"/>
        <v>2.6783222797688161E-6</v>
      </c>
      <c r="J89" s="16">
        <f t="shared" si="61"/>
        <v>1.4486856800969825E-5</v>
      </c>
      <c r="K89" s="16">
        <f t="shared" si="61"/>
        <v>4.3625763633996013E-5</v>
      </c>
      <c r="L89" s="16">
        <f t="shared" si="61"/>
        <v>3.7206850891619563E-5</v>
      </c>
      <c r="M89" s="16">
        <f t="shared" si="61"/>
        <v>3.708657868303695E-6</v>
      </c>
      <c r="N89" s="16">
        <f t="shared" si="61"/>
        <v>5.3801112932308389E-8</v>
      </c>
      <c r="O89" s="16">
        <f t="shared" si="61"/>
        <v>3.5839763965761677E-6</v>
      </c>
      <c r="P89" s="16">
        <f t="shared" si="61"/>
        <v>2.197622917634895E-5</v>
      </c>
      <c r="Q89" s="16">
        <f t="shared" si="61"/>
        <v>3.1443993369308867E-6</v>
      </c>
      <c r="R89" s="16">
        <f t="shared" si="61"/>
        <v>2.0758720843038755E-6</v>
      </c>
      <c r="S89" s="16">
        <f t="shared" si="61"/>
        <v>1.7380450787109206E-5</v>
      </c>
      <c r="T89" s="16">
        <f t="shared" si="61"/>
        <v>1.1245598927105175E-5</v>
      </c>
      <c r="U89" s="16">
        <f t="shared" si="61"/>
        <v>2.8175065639084991E-6</v>
      </c>
      <c r="V89" s="16">
        <f t="shared" si="61"/>
        <v>1.7522355171711519E-7</v>
      </c>
      <c r="W89" s="16">
        <f t="shared" si="61"/>
        <v>1.0613234917908859E-5</v>
      </c>
      <c r="X89" s="16">
        <f t="shared" si="61"/>
        <v>1.0397514749396462E-5</v>
      </c>
      <c r="Y89" s="16">
        <f t="shared" si="61"/>
        <v>7.450791140554851E-6</v>
      </c>
      <c r="Z89" s="16">
        <f t="shared" si="61"/>
        <v>7.6508693326386273E-6</v>
      </c>
      <c r="AA89" s="16">
        <f t="shared" si="61"/>
        <v>5.293595064843762E-6</v>
      </c>
      <c r="AB89" s="16">
        <f t="shared" si="61"/>
        <v>2.7132951147210054E-7</v>
      </c>
      <c r="AC89" s="16">
        <f t="shared" si="59"/>
        <v>1.9637680018450121E-5</v>
      </c>
      <c r="AD89" s="16">
        <f t="shared" si="59"/>
        <v>3.0727663801027009E-5</v>
      </c>
      <c r="AE89" s="16">
        <f t="shared" si="59"/>
        <v>3.0500666980199247E-6</v>
      </c>
      <c r="AF89" s="16">
        <f t="shared" si="59"/>
        <v>1.0876612300447302E-5</v>
      </c>
      <c r="AG89" s="16">
        <f t="shared" si="59"/>
        <v>8.5389736892485391E-5</v>
      </c>
      <c r="AH89" s="16">
        <f t="shared" si="59"/>
        <v>1.6451597489548181E-4</v>
      </c>
      <c r="AI89" s="16">
        <f t="shared" si="59"/>
        <v>7.9791570556573621E-5</v>
      </c>
      <c r="AJ89" s="16">
        <f t="shared" si="59"/>
        <v>1.4030707708617274E-5</v>
      </c>
      <c r="AM89" s="16">
        <f t="shared" si="48"/>
        <v>7.9791570556573621E-5</v>
      </c>
    </row>
    <row r="90" spans="1:39" x14ac:dyDescent="0.3">
      <c r="A90" s="17">
        <v>14</v>
      </c>
      <c r="B90" s="16">
        <f t="shared" ref="B90:AB90" si="62">IFERROR(B61^2,"")</f>
        <v>1.9233139515108923E-6</v>
      </c>
      <c r="C90" s="16">
        <f t="shared" si="62"/>
        <v>1.5197420222780693E-6</v>
      </c>
      <c r="D90" s="16">
        <f t="shared" si="62"/>
        <v>5.5800922096415907E-8</v>
      </c>
      <c r="E90" s="16">
        <f t="shared" si="62"/>
        <v>6.3519760664587578E-6</v>
      </c>
      <c r="F90" s="16">
        <f t="shared" si="62"/>
        <v>9.5434046064130488E-7</v>
      </c>
      <c r="G90" s="16">
        <f t="shared" si="62"/>
        <v>0</v>
      </c>
      <c r="H90" s="16">
        <f t="shared" si="62"/>
        <v>1.7743972079177297E-6</v>
      </c>
      <c r="I90" s="16">
        <f t="shared" si="62"/>
        <v>2.5080090536049752E-6</v>
      </c>
      <c r="J90" s="16">
        <f t="shared" si="62"/>
        <v>2.262357931361759E-6</v>
      </c>
      <c r="K90" s="16">
        <f t="shared" si="62"/>
        <v>7.4606598020701141E-6</v>
      </c>
      <c r="L90" s="16">
        <f t="shared" si="62"/>
        <v>1.4716452536272463E-6</v>
      </c>
      <c r="M90" s="16">
        <f t="shared" si="62"/>
        <v>1.2560324841196043E-5</v>
      </c>
      <c r="N90" s="16">
        <f t="shared" si="62"/>
        <v>4.3393461686939748E-6</v>
      </c>
      <c r="O90" s="16">
        <f t="shared" si="62"/>
        <v>4.8324465437331041E-6</v>
      </c>
      <c r="P90" s="16">
        <f t="shared" si="62"/>
        <v>9.0349687177611203E-7</v>
      </c>
      <c r="Q90" s="16">
        <f t="shared" si="62"/>
        <v>1.3704338633822014E-5</v>
      </c>
      <c r="R90" s="16">
        <f t="shared" si="62"/>
        <v>2.1398912505029155E-7</v>
      </c>
      <c r="S90" s="16">
        <f t="shared" si="62"/>
        <v>6.2037648848862293E-6</v>
      </c>
      <c r="T90" s="16">
        <f t="shared" si="62"/>
        <v>1.568469679823987E-5</v>
      </c>
      <c r="U90" s="16">
        <f t="shared" si="62"/>
        <v>6.3271763067604861E-6</v>
      </c>
      <c r="V90" s="16">
        <f t="shared" si="62"/>
        <v>7.0457768626148236E-6</v>
      </c>
      <c r="W90" s="16">
        <f t="shared" si="62"/>
        <v>1.8655007926220179E-6</v>
      </c>
      <c r="X90" s="16">
        <f t="shared" si="62"/>
        <v>1.7151427723481584E-5</v>
      </c>
      <c r="Y90" s="16">
        <f t="shared" si="62"/>
        <v>8.5614453358471817E-6</v>
      </c>
      <c r="Z90" s="16">
        <f t="shared" si="62"/>
        <v>1.8227046121947131E-6</v>
      </c>
      <c r="AA90" s="16">
        <f t="shared" si="62"/>
        <v>7.6681730635773426E-8</v>
      </c>
      <c r="AB90" s="16">
        <f t="shared" si="62"/>
        <v>2.4478386552799188E-6</v>
      </c>
      <c r="AC90" s="16">
        <f t="shared" si="59"/>
        <v>1.6663010265711713E-7</v>
      </c>
      <c r="AD90" s="16">
        <f t="shared" si="59"/>
        <v>8.8658948784721382E-6</v>
      </c>
      <c r="AE90" s="16">
        <f t="shared" si="59"/>
        <v>5.3128387172019675E-5</v>
      </c>
      <c r="AF90" s="16">
        <f t="shared" si="59"/>
        <v>7.4114328846161404E-5</v>
      </c>
      <c r="AG90" s="16">
        <f t="shared" si="59"/>
        <v>2.1459689721554026E-4</v>
      </c>
      <c r="AH90" s="16">
        <f t="shared" si="59"/>
        <v>1.0990165333233809E-4</v>
      </c>
      <c r="AI90" s="16">
        <f t="shared" si="59"/>
        <v>3.4865950430229451E-5</v>
      </c>
      <c r="AJ90" s="16">
        <f t="shared" si="59"/>
        <v>4.9728964415388895E-6</v>
      </c>
      <c r="AM90" s="16">
        <f t="shared" si="48"/>
        <v>3.4865950430229451E-5</v>
      </c>
    </row>
    <row r="91" spans="1:39" x14ac:dyDescent="0.3">
      <c r="A91" s="17">
        <v>15</v>
      </c>
      <c r="B91" s="16">
        <f t="shared" ref="B91:AB91" si="63">IFERROR(B62^2,"")</f>
        <v>1.8042650515401741E-6</v>
      </c>
      <c r="C91" s="16">
        <f t="shared" si="63"/>
        <v>9.5203693915659713E-7</v>
      </c>
      <c r="D91" s="16">
        <f t="shared" si="63"/>
        <v>4.4702500946522067E-7</v>
      </c>
      <c r="E91" s="16">
        <f t="shared" si="63"/>
        <v>4.688837633862451E-6</v>
      </c>
      <c r="F91" s="16">
        <f t="shared" si="63"/>
        <v>2.9408362505775315E-6</v>
      </c>
      <c r="G91" s="16">
        <f t="shared" si="63"/>
        <v>1.7007991422508149E-7</v>
      </c>
      <c r="H91" s="16">
        <f t="shared" si="63"/>
        <v>5.6413011223880939E-7</v>
      </c>
      <c r="I91" s="16">
        <f t="shared" si="63"/>
        <v>3.8462245065286378E-6</v>
      </c>
      <c r="J91" s="16">
        <f t="shared" si="63"/>
        <v>2.5006534056666114E-6</v>
      </c>
      <c r="K91" s="16">
        <f t="shared" si="63"/>
        <v>7.8387392750790352E-6</v>
      </c>
      <c r="L91" s="16">
        <f t="shared" si="63"/>
        <v>5.6101582200955755E-6</v>
      </c>
      <c r="M91" s="16">
        <f t="shared" si="63"/>
        <v>4.7256696455753985E-7</v>
      </c>
      <c r="N91" s="16">
        <f t="shared" si="63"/>
        <v>2.1349072007471908E-7</v>
      </c>
      <c r="O91" s="16">
        <f t="shared" si="63"/>
        <v>8.011743584837725E-9</v>
      </c>
      <c r="P91" s="16">
        <f t="shared" si="63"/>
        <v>1.6073901243947758E-6</v>
      </c>
      <c r="Q91" s="16">
        <f t="shared" si="63"/>
        <v>2.2958386780785742E-6</v>
      </c>
      <c r="R91" s="16">
        <f t="shared" si="63"/>
        <v>1.5276627590137367E-6</v>
      </c>
      <c r="S91" s="16">
        <f t="shared" si="63"/>
        <v>7.1017329024970159E-7</v>
      </c>
      <c r="T91" s="16">
        <f t="shared" si="63"/>
        <v>4.0684754222671594E-6</v>
      </c>
      <c r="U91" s="16">
        <f t="shared" si="63"/>
        <v>7.4485363107879724E-7</v>
      </c>
      <c r="V91" s="16">
        <f t="shared" si="63"/>
        <v>1.459390091270549E-6</v>
      </c>
      <c r="W91" s="16">
        <f t="shared" si="63"/>
        <v>7.1492893099233541E-10</v>
      </c>
      <c r="X91" s="16">
        <f t="shared" si="63"/>
        <v>8.0099311178960061E-6</v>
      </c>
      <c r="Y91" s="16">
        <f t="shared" si="63"/>
        <v>2.1351068939541626E-7</v>
      </c>
      <c r="Z91" s="16">
        <f t="shared" si="63"/>
        <v>1.2962928125177025E-6</v>
      </c>
      <c r="AA91" s="16">
        <f t="shared" si="63"/>
        <v>5.4471351182901459E-7</v>
      </c>
      <c r="AB91" s="16">
        <f t="shared" si="63"/>
        <v>1.8037515472280419E-7</v>
      </c>
      <c r="AC91" s="16">
        <f t="shared" si="59"/>
        <v>1.6663010265711713E-7</v>
      </c>
      <c r="AD91" s="16">
        <f t="shared" si="59"/>
        <v>4.2160564574591225E-7</v>
      </c>
      <c r="AE91" s="16">
        <f t="shared" si="59"/>
        <v>6.6513566922347622E-10</v>
      </c>
      <c r="AF91" s="16">
        <f t="shared" si="59"/>
        <v>6.8990307412458123E-6</v>
      </c>
      <c r="AG91" s="16">
        <f t="shared" si="59"/>
        <v>1.0008444007791114E-4</v>
      </c>
      <c r="AH91" s="16">
        <f t="shared" si="59"/>
        <v>1.2630639503320736E-4</v>
      </c>
      <c r="AI91" s="16">
        <f t="shared" si="59"/>
        <v>2.4386185492510153E-4</v>
      </c>
      <c r="AJ91" s="16">
        <f t="shared" si="59"/>
        <v>1.9169893401996343E-7</v>
      </c>
      <c r="AM91" s="16">
        <f t="shared" si="48"/>
        <v>2.4386185492510153E-4</v>
      </c>
    </row>
    <row r="92" spans="1:39" x14ac:dyDescent="0.3">
      <c r="A92" s="17">
        <v>16</v>
      </c>
      <c r="B92" s="16">
        <f t="shared" ref="B92:AB92" si="64">IFERROR(B63^2,"")</f>
        <v>9.5229586735359021E-6</v>
      </c>
      <c r="C92" s="16">
        <f t="shared" si="64"/>
        <v>3.5820787907136523E-6</v>
      </c>
      <c r="D92" s="16">
        <f t="shared" si="64"/>
        <v>6.7979728477393975E-7</v>
      </c>
      <c r="E92" s="16">
        <f t="shared" si="64"/>
        <v>1.0445004298683921E-7</v>
      </c>
      <c r="F92" s="16">
        <f t="shared" si="64"/>
        <v>4.8866155763928221E-5</v>
      </c>
      <c r="G92" s="16">
        <f t="shared" si="64"/>
        <v>1.5249232721528256E-6</v>
      </c>
      <c r="H92" s="16">
        <f t="shared" si="64"/>
        <v>1.1920289048305173E-5</v>
      </c>
      <c r="I92" s="16">
        <f t="shared" si="64"/>
        <v>1.559562112523943E-5</v>
      </c>
      <c r="J92" s="16">
        <f t="shared" si="64"/>
        <v>7.1427365668667545E-6</v>
      </c>
      <c r="K92" s="16">
        <f t="shared" si="64"/>
        <v>2.611157475388726E-7</v>
      </c>
      <c r="L92" s="16">
        <f t="shared" si="64"/>
        <v>6.0927349246078415E-5</v>
      </c>
      <c r="M92" s="16">
        <f t="shared" si="64"/>
        <v>1.1906481972699763E-5</v>
      </c>
      <c r="N92" s="16">
        <f t="shared" si="64"/>
        <v>6.9743043211290994E-8</v>
      </c>
      <c r="O92" s="16">
        <f t="shared" si="64"/>
        <v>2.1742500491017681E-6</v>
      </c>
      <c r="P92" s="16">
        <f t="shared" si="64"/>
        <v>1.3443622063129502E-5</v>
      </c>
      <c r="Q92" s="16">
        <f t="shared" si="64"/>
        <v>1.735977576293208E-5</v>
      </c>
      <c r="R92" s="16">
        <f t="shared" si="64"/>
        <v>2.2291732061642373E-6</v>
      </c>
      <c r="S92" s="16">
        <f t="shared" si="64"/>
        <v>1.326734401763222E-5</v>
      </c>
      <c r="T92" s="16">
        <f t="shared" si="64"/>
        <v>3.6387681779405563E-6</v>
      </c>
      <c r="U92" s="16">
        <f t="shared" si="64"/>
        <v>1.641652618592677E-6</v>
      </c>
      <c r="V92" s="16">
        <f t="shared" si="64"/>
        <v>5.6858979344452559E-9</v>
      </c>
      <c r="W92" s="16">
        <f t="shared" si="64"/>
        <v>4.6670766587682212E-6</v>
      </c>
      <c r="X92" s="16">
        <f t="shared" si="64"/>
        <v>6.8036624356384714E-6</v>
      </c>
      <c r="Y92" s="16">
        <f t="shared" si="64"/>
        <v>2.6852434907707303E-5</v>
      </c>
      <c r="Z92" s="16">
        <f t="shared" si="64"/>
        <v>4.7618102844561911E-6</v>
      </c>
      <c r="AA92" s="16">
        <f t="shared" si="64"/>
        <v>2.6332356536005795E-5</v>
      </c>
      <c r="AB92" s="16">
        <f t="shared" si="64"/>
        <v>5.3653306819612261E-5</v>
      </c>
      <c r="AC92" s="16">
        <f t="shared" si="59"/>
        <v>1.5152453371678998E-5</v>
      </c>
      <c r="AD92" s="16">
        <f t="shared" si="59"/>
        <v>2.2462059005934229E-7</v>
      </c>
      <c r="AE92" s="16">
        <f t="shared" si="59"/>
        <v>7.9402140923467241E-5</v>
      </c>
      <c r="AF92" s="16">
        <f t="shared" si="59"/>
        <v>1.4044696625879625E-4</v>
      </c>
      <c r="AG92" s="16">
        <f t="shared" si="59"/>
        <v>1.8072089873898689E-3</v>
      </c>
      <c r="AH92" s="16">
        <f t="shared" si="59"/>
        <v>4.6358135754681895E-5</v>
      </c>
      <c r="AI92" s="16">
        <f t="shared" si="59"/>
        <v>2.9287334839365144E-6</v>
      </c>
      <c r="AJ92" s="16">
        <f t="shared" si="59"/>
        <v>2.3389449415017979E-5</v>
      </c>
      <c r="AM92" s="16">
        <f t="shared" si="48"/>
        <v>2.9287334839365144E-6</v>
      </c>
    </row>
    <row r="93" spans="1:39" x14ac:dyDescent="0.3">
      <c r="A93" s="17">
        <v>17</v>
      </c>
      <c r="B93" s="16">
        <f t="shared" ref="B93:AB93" si="65">IFERROR(B64^2,"")</f>
        <v>1.1464554221949416E-7</v>
      </c>
      <c r="C93" s="16">
        <f t="shared" si="65"/>
        <v>4.9200694246724338E-6</v>
      </c>
      <c r="D93" s="16">
        <f t="shared" si="65"/>
        <v>1.9875190252656858E-6</v>
      </c>
      <c r="E93" s="16">
        <f t="shared" si="65"/>
        <v>1.2237857048698722E-6</v>
      </c>
      <c r="F93" s="16">
        <f t="shared" si="65"/>
        <v>2.2324360083318541E-6</v>
      </c>
      <c r="G93" s="16">
        <f t="shared" si="65"/>
        <v>3.7382515686019735E-6</v>
      </c>
      <c r="H93" s="16">
        <f t="shared" si="65"/>
        <v>6.853498358701729E-7</v>
      </c>
      <c r="I93" s="16">
        <f t="shared" si="65"/>
        <v>1.1524567975490371E-6</v>
      </c>
      <c r="J93" s="16">
        <f t="shared" si="65"/>
        <v>5.2409630743590892E-7</v>
      </c>
      <c r="K93" s="16">
        <f t="shared" si="65"/>
        <v>1.2820300922107791E-7</v>
      </c>
      <c r="L93" s="16">
        <f t="shared" si="65"/>
        <v>4.7725532708633188E-9</v>
      </c>
      <c r="M93" s="16">
        <f t="shared" si="65"/>
        <v>4.7014550680888621E-6</v>
      </c>
      <c r="N93" s="16">
        <f t="shared" si="65"/>
        <v>3.3082662334621331E-6</v>
      </c>
      <c r="O93" s="16">
        <f t="shared" si="65"/>
        <v>0</v>
      </c>
      <c r="P93" s="16">
        <f t="shared" si="65"/>
        <v>1.2166768013924864E-6</v>
      </c>
      <c r="Q93" s="16">
        <f t="shared" si="65"/>
        <v>5.6206067580209759E-7</v>
      </c>
      <c r="R93" s="16">
        <f t="shared" si="65"/>
        <v>5.1859856944220752E-7</v>
      </c>
      <c r="S93" s="16">
        <f t="shared" si="65"/>
        <v>4.6382376044045233E-7</v>
      </c>
      <c r="T93" s="16">
        <f t="shared" si="65"/>
        <v>2.6599746139965581E-6</v>
      </c>
      <c r="U93" s="16">
        <f t="shared" si="65"/>
        <v>1.7240728384785612E-6</v>
      </c>
      <c r="V93" s="16">
        <f t="shared" si="65"/>
        <v>3.19471200096649E-7</v>
      </c>
      <c r="W93" s="16">
        <f t="shared" si="65"/>
        <v>3.1254534677896457E-7</v>
      </c>
      <c r="X93" s="16">
        <f t="shared" si="65"/>
        <v>4.144084294394872E-8</v>
      </c>
      <c r="Y93" s="16">
        <f t="shared" si="65"/>
        <v>2.0687049929658309E-8</v>
      </c>
      <c r="Z93" s="16">
        <f t="shared" si="65"/>
        <v>1.0891191178033282E-6</v>
      </c>
      <c r="AA93" s="16">
        <f t="shared" si="65"/>
        <v>4.6604406569662026E-7</v>
      </c>
      <c r="AB93" s="16">
        <f t="shared" si="65"/>
        <v>1.747309139027826E-7</v>
      </c>
      <c r="AC93" s="16">
        <f t="shared" si="59"/>
        <v>1.3161408873224836E-6</v>
      </c>
      <c r="AD93" s="16">
        <f t="shared" si="59"/>
        <v>1.8175632733180063E-6</v>
      </c>
      <c r="AE93" s="16">
        <f t="shared" si="59"/>
        <v>3.2854207986128273E-6</v>
      </c>
      <c r="AF93" s="16">
        <f t="shared" si="59"/>
        <v>2.5281583644542686E-5</v>
      </c>
      <c r="AG93" s="16">
        <f t="shared" si="59"/>
        <v>9.3755988449290638E-5</v>
      </c>
      <c r="AH93" s="16">
        <f t="shared" si="59"/>
        <v>1.5522867636390115E-6</v>
      </c>
      <c r="AI93" s="16">
        <f t="shared" si="59"/>
        <v>2.8212897553269074E-5</v>
      </c>
      <c r="AJ93" s="16">
        <f t="shared" si="59"/>
        <v>6.198810012249419E-8</v>
      </c>
      <c r="AM93" s="16">
        <f t="shared" si="48"/>
        <v>2.8212897553269074E-5</v>
      </c>
    </row>
    <row r="94" spans="1:39" x14ac:dyDescent="0.3">
      <c r="A94" s="17">
        <v>18</v>
      </c>
      <c r="B94" s="16">
        <f t="shared" ref="B94:AB94" si="66">IFERROR(B65^2,"")</f>
        <v>5.6440300186955122E-6</v>
      </c>
      <c r="C94" s="16">
        <f t="shared" si="66"/>
        <v>4.9200694246724338E-6</v>
      </c>
      <c r="D94" s="16">
        <f t="shared" si="66"/>
        <v>4.9607360569525922E-7</v>
      </c>
      <c r="E94" s="16">
        <f t="shared" si="66"/>
        <v>2.5472526244886625E-5</v>
      </c>
      <c r="F94" s="16">
        <f t="shared" si="66"/>
        <v>2.4380917108086715E-5</v>
      </c>
      <c r="G94" s="16">
        <f t="shared" si="66"/>
        <v>1.3666301309433341E-8</v>
      </c>
      <c r="H94" s="16">
        <f t="shared" si="66"/>
        <v>7.7259568486997318E-6</v>
      </c>
      <c r="I94" s="16">
        <f t="shared" si="66"/>
        <v>2.786316767738926E-6</v>
      </c>
      <c r="J94" s="16">
        <f t="shared" si="66"/>
        <v>2.0998870853156333E-6</v>
      </c>
      <c r="K94" s="16">
        <f t="shared" si="66"/>
        <v>1.8661005818811022E-5</v>
      </c>
      <c r="L94" s="16">
        <f t="shared" si="66"/>
        <v>1.7929669141593867E-5</v>
      </c>
      <c r="M94" s="16">
        <f t="shared" si="66"/>
        <v>1.8968435352405935E-5</v>
      </c>
      <c r="N94" s="16">
        <f t="shared" si="66"/>
        <v>3.8058092445754214E-6</v>
      </c>
      <c r="O94" s="16">
        <f t="shared" si="66"/>
        <v>4.7535544760739393E-6</v>
      </c>
      <c r="P94" s="16">
        <f t="shared" si="66"/>
        <v>4.8270571661049681E-7</v>
      </c>
      <c r="Q94" s="16">
        <f t="shared" si="66"/>
        <v>1.3172338150631845E-5</v>
      </c>
      <c r="R94" s="16">
        <f t="shared" si="66"/>
        <v>4.2424958696995947E-8</v>
      </c>
      <c r="S94" s="16">
        <f t="shared" si="66"/>
        <v>3.5616148879365169E-7</v>
      </c>
      <c r="T94" s="16">
        <f t="shared" si="66"/>
        <v>2.2564974314270661E-5</v>
      </c>
      <c r="U94" s="16">
        <f t="shared" si="66"/>
        <v>5.7579711528048466E-6</v>
      </c>
      <c r="V94" s="16">
        <f t="shared" si="66"/>
        <v>6.5184971264201295E-6</v>
      </c>
      <c r="W94" s="16">
        <f t="shared" si="66"/>
        <v>8.5923517260267196E-8</v>
      </c>
      <c r="X94" s="16">
        <f t="shared" si="66"/>
        <v>1.6429926217707011E-5</v>
      </c>
      <c r="Y94" s="16">
        <f t="shared" si="66"/>
        <v>3.2347615393137186E-8</v>
      </c>
      <c r="Z94" s="16">
        <f t="shared" si="66"/>
        <v>8.5809675170964257E-6</v>
      </c>
      <c r="AA94" s="16">
        <f t="shared" si="66"/>
        <v>7.6463623822777746E-6</v>
      </c>
      <c r="AB94" s="16">
        <f t="shared" si="66"/>
        <v>9.3162281116694608E-9</v>
      </c>
      <c r="AC94" s="16">
        <f t="shared" si="59"/>
        <v>6.5547740993666904E-6</v>
      </c>
      <c r="AD94" s="16">
        <f t="shared" si="59"/>
        <v>1.2280906383882987E-5</v>
      </c>
      <c r="AE94" s="16">
        <f t="shared" si="59"/>
        <v>2.7454708967225041E-7</v>
      </c>
      <c r="AF94" s="16">
        <f t="shared" si="59"/>
        <v>2.2389772938052867E-6</v>
      </c>
      <c r="AG94" s="16">
        <f t="shared" si="59"/>
        <v>8.2098852211497703E-6</v>
      </c>
      <c r="AH94" s="16">
        <f t="shared" si="59"/>
        <v>7.1498628713664815E-5</v>
      </c>
      <c r="AI94" s="16">
        <f t="shared" si="59"/>
        <v>1.4250283499332863E-4</v>
      </c>
      <c r="AJ94" s="16">
        <f t="shared" si="59"/>
        <v>5.749991262465336E-7</v>
      </c>
      <c r="AM94" s="16">
        <f t="shared" si="48"/>
        <v>1.4250283499332863E-4</v>
      </c>
    </row>
    <row r="95" spans="1:39" x14ac:dyDescent="0.3">
      <c r="A95" s="17">
        <v>19</v>
      </c>
      <c r="B95" s="16">
        <f t="shared" ref="B95:AB95" si="67">IFERROR(B66^2,"")</f>
        <v>2.2635619977163429E-6</v>
      </c>
      <c r="C95" s="16">
        <f t="shared" si="67"/>
        <v>8.3670749155449321E-7</v>
      </c>
      <c r="D95" s="16">
        <f t="shared" si="67"/>
        <v>1.884577738044385E-6</v>
      </c>
      <c r="E95" s="16">
        <f t="shared" si="67"/>
        <v>9.5157219450188335E-6</v>
      </c>
      <c r="F95" s="16">
        <f t="shared" si="67"/>
        <v>1.3637874648426846E-5</v>
      </c>
      <c r="G95" s="16">
        <f t="shared" si="67"/>
        <v>2.1883754433393867E-7</v>
      </c>
      <c r="H95" s="16">
        <f t="shared" si="67"/>
        <v>2.0036582579350886E-5</v>
      </c>
      <c r="I95" s="16">
        <f t="shared" si="67"/>
        <v>8.4306141258546237E-6</v>
      </c>
      <c r="J95" s="16">
        <f t="shared" si="67"/>
        <v>5.3649803712182613E-6</v>
      </c>
      <c r="K95" s="16">
        <f t="shared" si="67"/>
        <v>2.9203581787203441E-6</v>
      </c>
      <c r="L95" s="16">
        <f t="shared" si="67"/>
        <v>2.7765337975063408E-5</v>
      </c>
      <c r="M95" s="16">
        <f t="shared" si="67"/>
        <v>1.1290483853609756E-6</v>
      </c>
      <c r="N95" s="16">
        <f t="shared" si="67"/>
        <v>3.1414501420928724E-7</v>
      </c>
      <c r="O95" s="16">
        <f t="shared" si="67"/>
        <v>0</v>
      </c>
      <c r="P95" s="16">
        <f t="shared" si="67"/>
        <v>1.6005551987788187E-5</v>
      </c>
      <c r="Q95" s="16">
        <f t="shared" si="67"/>
        <v>5.2510435569939739E-6</v>
      </c>
      <c r="R95" s="16">
        <f t="shared" si="67"/>
        <v>2.6559673791713251E-7</v>
      </c>
      <c r="S95" s="16">
        <f t="shared" si="67"/>
        <v>6.9523728897079306E-6</v>
      </c>
      <c r="T95" s="16">
        <f t="shared" si="67"/>
        <v>2.9962247899448505E-7</v>
      </c>
      <c r="U95" s="16">
        <f t="shared" si="67"/>
        <v>1.1152828385594616E-6</v>
      </c>
      <c r="V95" s="16">
        <f t="shared" si="67"/>
        <v>2.7435318123842793E-7</v>
      </c>
      <c r="W95" s="16">
        <f t="shared" si="67"/>
        <v>1.2293236121468637E-5</v>
      </c>
      <c r="X95" s="16">
        <f t="shared" si="67"/>
        <v>3.2286172351909524E-6</v>
      </c>
      <c r="Y95" s="16">
        <f t="shared" si="67"/>
        <v>9.5059173606891157E-6</v>
      </c>
      <c r="Z95" s="16">
        <f t="shared" si="67"/>
        <v>1.6077035708989604E-5</v>
      </c>
      <c r="AA95" s="16">
        <f t="shared" si="67"/>
        <v>7.899944043880092E-6</v>
      </c>
      <c r="AB95" s="16">
        <f t="shared" si="67"/>
        <v>4.7275101135241143E-5</v>
      </c>
      <c r="AC95" s="16">
        <f t="shared" si="59"/>
        <v>4.939477250942426E-6</v>
      </c>
      <c r="AD95" s="16">
        <f t="shared" si="59"/>
        <v>1.7015328273896258E-5</v>
      </c>
      <c r="AE95" s="16">
        <f t="shared" si="59"/>
        <v>3.3136191460723975E-7</v>
      </c>
      <c r="AF95" s="16">
        <f t="shared" si="59"/>
        <v>1.0327151596308048E-5</v>
      </c>
      <c r="AG95" s="16">
        <f t="shared" si="59"/>
        <v>3.4980237482328487E-5</v>
      </c>
      <c r="AH95" s="16">
        <f t="shared" si="59"/>
        <v>5.2867041244297276E-6</v>
      </c>
      <c r="AI95" s="16">
        <f t="shared" si="59"/>
        <v>6.6730415591882643E-4</v>
      </c>
      <c r="AJ95" s="16">
        <f t="shared" si="59"/>
        <v>1.4413612186666973E-5</v>
      </c>
      <c r="AM95" s="16">
        <f t="shared" si="48"/>
        <v>6.6730415591882643E-4</v>
      </c>
    </row>
    <row r="96" spans="1:39" x14ac:dyDescent="0.3">
      <c r="A96" s="17">
        <v>20</v>
      </c>
      <c r="B96" s="16">
        <f t="shared" ref="B96:AB96" si="68">IFERROR(B67^2,"")</f>
        <v>5.212459862414321E-6</v>
      </c>
      <c r="C96" s="16">
        <f t="shared" si="68"/>
        <v>1.2279833902019998E-6</v>
      </c>
      <c r="D96" s="16">
        <f t="shared" si="68"/>
        <v>3.9451444968985942E-7</v>
      </c>
      <c r="E96" s="16">
        <f t="shared" si="68"/>
        <v>2.9999312081034185E-6</v>
      </c>
      <c r="F96" s="16">
        <f t="shared" si="68"/>
        <v>2.4366483923537369E-6</v>
      </c>
      <c r="G96" s="16">
        <f t="shared" si="68"/>
        <v>1.065417039994404E-5</v>
      </c>
      <c r="H96" s="16">
        <f t="shared" si="68"/>
        <v>1.5482962460351456E-5</v>
      </c>
      <c r="I96" s="16">
        <f t="shared" si="68"/>
        <v>8.7468355921072583E-6</v>
      </c>
      <c r="J96" s="16">
        <f t="shared" si="68"/>
        <v>1.3017636836256287E-7</v>
      </c>
      <c r="K96" s="16">
        <f t="shared" si="68"/>
        <v>1.1843165703154228E-6</v>
      </c>
      <c r="L96" s="16">
        <f t="shared" si="68"/>
        <v>4.8878931282850849E-6</v>
      </c>
      <c r="M96" s="16">
        <f t="shared" si="68"/>
        <v>4.4237385662191122E-6</v>
      </c>
      <c r="N96" s="16">
        <f t="shared" si="68"/>
        <v>1.9398845054312652E-5</v>
      </c>
      <c r="O96" s="16">
        <f t="shared" si="68"/>
        <v>1.0445385213814259E-6</v>
      </c>
      <c r="P96" s="16">
        <f t="shared" si="68"/>
        <v>1.4664887740855912E-7</v>
      </c>
      <c r="Q96" s="16">
        <f t="shared" si="68"/>
        <v>2.1663971380592446E-6</v>
      </c>
      <c r="R96" s="16">
        <f t="shared" si="68"/>
        <v>8.0966886997743267E-6</v>
      </c>
      <c r="S96" s="16">
        <f t="shared" si="68"/>
        <v>1.130651612814239E-5</v>
      </c>
      <c r="T96" s="16">
        <f t="shared" si="68"/>
        <v>6.3354919529910427E-7</v>
      </c>
      <c r="U96" s="16">
        <f t="shared" si="68"/>
        <v>2.2545016507247218E-6</v>
      </c>
      <c r="V96" s="16">
        <f t="shared" si="68"/>
        <v>3.3426693265434255E-6</v>
      </c>
      <c r="W96" s="16">
        <f t="shared" si="68"/>
        <v>6.3440691539269338E-6</v>
      </c>
      <c r="X96" s="16">
        <f t="shared" si="68"/>
        <v>2.0040065039488778E-6</v>
      </c>
      <c r="Y96" s="16">
        <f t="shared" si="68"/>
        <v>2.5042185842081428E-7</v>
      </c>
      <c r="Z96" s="16">
        <f t="shared" si="68"/>
        <v>4.7119220299732123E-7</v>
      </c>
      <c r="AA96" s="16">
        <f t="shared" si="68"/>
        <v>6.4489376285242887E-6</v>
      </c>
      <c r="AB96" s="16">
        <f t="shared" si="68"/>
        <v>1.0819243986156575E-5</v>
      </c>
      <c r="AC96" s="16">
        <f t="shared" si="59"/>
        <v>7.7204349421536458E-7</v>
      </c>
      <c r="AD96" s="16">
        <f t="shared" si="59"/>
        <v>4.09111287403236E-5</v>
      </c>
      <c r="AE96" s="16">
        <f t="shared" si="59"/>
        <v>1.7486521060749462E-7</v>
      </c>
      <c r="AF96" s="16">
        <f t="shared" si="59"/>
        <v>3.2847441620483533E-6</v>
      </c>
      <c r="AG96" s="16">
        <f t="shared" si="59"/>
        <v>1.0423886350802513E-4</v>
      </c>
      <c r="AH96" s="16">
        <f t="shared" si="59"/>
        <v>1.0560022642370665E-4</v>
      </c>
      <c r="AI96" s="16">
        <f t="shared" si="59"/>
        <v>1.3295518125075445E-4</v>
      </c>
      <c r="AJ96" s="16">
        <f t="shared" si="59"/>
        <v>1.1074580625793665E-5</v>
      </c>
      <c r="AM96" s="16">
        <f t="shared" si="48"/>
        <v>1.3295518125075445E-4</v>
      </c>
    </row>
    <row r="97" spans="1:39" x14ac:dyDescent="0.3">
      <c r="A97" s="17">
        <v>21</v>
      </c>
      <c r="B97" s="16">
        <f t="shared" ref="B97:AB97" si="69">IFERROR(B68^2,"")</f>
        <v>8.545272109965893E-8</v>
      </c>
      <c r="C97" s="16">
        <f t="shared" si="69"/>
        <v>1.0251294226345904E-5</v>
      </c>
      <c r="D97" s="16">
        <f t="shared" si="69"/>
        <v>6.1665188858362478E-7</v>
      </c>
      <c r="E97" s="16">
        <f t="shared" si="69"/>
        <v>1.5171366854578734E-5</v>
      </c>
      <c r="F97" s="16">
        <f t="shared" si="69"/>
        <v>2.2615186637421837E-6</v>
      </c>
      <c r="G97" s="16">
        <f t="shared" si="69"/>
        <v>7.8191366390399256E-6</v>
      </c>
      <c r="H97" s="16">
        <f t="shared" si="69"/>
        <v>1.235199843414398E-5</v>
      </c>
      <c r="I97" s="16">
        <f t="shared" si="69"/>
        <v>2.3555070360296699E-7</v>
      </c>
      <c r="J97" s="16">
        <f t="shared" si="69"/>
        <v>5.6969838765483795E-6</v>
      </c>
      <c r="K97" s="16">
        <f t="shared" si="69"/>
        <v>9.7131121678771543E-6</v>
      </c>
      <c r="L97" s="16">
        <f t="shared" si="69"/>
        <v>9.4245415236101285E-7</v>
      </c>
      <c r="M97" s="16">
        <f t="shared" si="69"/>
        <v>3.3753777580736778E-6</v>
      </c>
      <c r="N97" s="16">
        <f t="shared" si="69"/>
        <v>2.4384531717610579E-6</v>
      </c>
      <c r="O97" s="16">
        <f t="shared" si="69"/>
        <v>1.9080746788809145E-6</v>
      </c>
      <c r="P97" s="16">
        <f t="shared" si="69"/>
        <v>4.3271833538379671E-6</v>
      </c>
      <c r="Q97" s="16">
        <f t="shared" si="69"/>
        <v>1.0903596724690432E-6</v>
      </c>
      <c r="R97" s="16">
        <f t="shared" si="69"/>
        <v>6.9103525184756383E-7</v>
      </c>
      <c r="S97" s="16">
        <f t="shared" si="69"/>
        <v>0</v>
      </c>
      <c r="T97" s="16">
        <f t="shared" si="69"/>
        <v>6.8971348613685878E-6</v>
      </c>
      <c r="U97" s="16">
        <f t="shared" si="69"/>
        <v>5.4448894816497958E-6</v>
      </c>
      <c r="V97" s="16">
        <f t="shared" si="69"/>
        <v>3.1233087979002589E-7</v>
      </c>
      <c r="W97" s="16">
        <f t="shared" si="69"/>
        <v>1.6495336326528907E-6</v>
      </c>
      <c r="X97" s="16">
        <f t="shared" si="69"/>
        <v>3.3697226778713035E-6</v>
      </c>
      <c r="Y97" s="16">
        <f t="shared" si="69"/>
        <v>1.0731896454295285E-6</v>
      </c>
      <c r="Z97" s="16">
        <f t="shared" si="69"/>
        <v>6.5830069969849461E-7</v>
      </c>
      <c r="AA97" s="16">
        <f t="shared" si="69"/>
        <v>1.9710645163162199E-6</v>
      </c>
      <c r="AB97" s="16">
        <f t="shared" si="69"/>
        <v>5.1848846698743026E-6</v>
      </c>
      <c r="AC97" s="16">
        <f t="shared" ref="AC97:AJ98" si="70">IFERROR(AC68^2,"")</f>
        <v>2.0121186335597205E-6</v>
      </c>
      <c r="AD97" s="16">
        <f t="shared" si="70"/>
        <v>1.6103204839560672E-6</v>
      </c>
      <c r="AE97" s="16">
        <f t="shared" si="70"/>
        <v>4.3300944416234651E-5</v>
      </c>
      <c r="AF97" s="16">
        <f t="shared" si="70"/>
        <v>1.3239403120584312E-4</v>
      </c>
      <c r="AG97" s="16">
        <f t="shared" si="70"/>
        <v>1.4068631194621567E-3</v>
      </c>
      <c r="AH97" s="16">
        <f t="shared" si="70"/>
        <v>3.1146183540530002E-4</v>
      </c>
      <c r="AI97" s="16">
        <f t="shared" si="70"/>
        <v>1.2269834455424419E-6</v>
      </c>
      <c r="AJ97" s="16">
        <f t="shared" si="70"/>
        <v>1.1705606526904238E-6</v>
      </c>
      <c r="AM97" s="16">
        <f t="shared" si="48"/>
        <v>1.2269834455424419E-6</v>
      </c>
    </row>
    <row r="98" spans="1:39" x14ac:dyDescent="0.3">
      <c r="A98" s="17">
        <v>22</v>
      </c>
      <c r="B98" s="16">
        <f t="shared" ref="B98:AB98" si="71">IFERROR(B69^2,"")</f>
        <v>2.7373230253690416E-5</v>
      </c>
      <c r="C98" s="16">
        <f t="shared" si="71"/>
        <v>9.0385295883967216E-6</v>
      </c>
      <c r="D98" s="16">
        <f t="shared" si="71"/>
        <v>2.1072539190795554E-6</v>
      </c>
      <c r="E98" s="16">
        <f t="shared" si="71"/>
        <v>1.9934104257676222E-6</v>
      </c>
      <c r="F98" s="16">
        <f t="shared" si="71"/>
        <v>4.1981818492287398E-5</v>
      </c>
      <c r="G98" s="16">
        <f t="shared" si="71"/>
        <v>5.4946127218855405E-6</v>
      </c>
      <c r="H98" s="16">
        <f t="shared" si="71"/>
        <v>1.5402211180641085E-5</v>
      </c>
      <c r="I98" s="16">
        <f t="shared" si="71"/>
        <v>1.3319251245727117E-5</v>
      </c>
      <c r="J98" s="16">
        <f t="shared" si="71"/>
        <v>2.0970872309915544E-6</v>
      </c>
      <c r="K98" s="16">
        <f t="shared" si="71"/>
        <v>2.4466580538141867E-8</v>
      </c>
      <c r="L98" s="16">
        <f t="shared" si="71"/>
        <v>2.6786560740050076E-5</v>
      </c>
      <c r="M98" s="16">
        <f t="shared" si="71"/>
        <v>5.7686363503072257E-6</v>
      </c>
      <c r="N98" s="16">
        <f t="shared" si="71"/>
        <v>7.3497551019456564E-6</v>
      </c>
      <c r="O98" s="16">
        <f t="shared" si="71"/>
        <v>2.8647114547522526E-7</v>
      </c>
      <c r="P98" s="16">
        <f t="shared" si="71"/>
        <v>1.1234330302763376E-6</v>
      </c>
      <c r="Q98" s="16">
        <f t="shared" si="71"/>
        <v>1.1470631966371662E-6</v>
      </c>
      <c r="R98" s="16">
        <f t="shared" si="71"/>
        <v>1.5533435147562885E-6</v>
      </c>
      <c r="S98" s="16">
        <f t="shared" si="71"/>
        <v>1.7015882662167917E-5</v>
      </c>
      <c r="T98" s="16">
        <f t="shared" si="71"/>
        <v>1.3295678759678687E-5</v>
      </c>
      <c r="U98" s="16">
        <f t="shared" si="71"/>
        <v>2.1487385835743021E-6</v>
      </c>
      <c r="V98" s="16">
        <f t="shared" si="71"/>
        <v>5.5692599737056991E-7</v>
      </c>
      <c r="W98" s="16">
        <f t="shared" si="71"/>
        <v>5.4643487536950732E-6</v>
      </c>
      <c r="X98" s="16">
        <f t="shared" si="71"/>
        <v>5.4265844053963597E-6</v>
      </c>
      <c r="Y98" s="16">
        <f t="shared" si="71"/>
        <v>7.3074740807881234E-6</v>
      </c>
      <c r="Z98" s="16">
        <f t="shared" si="71"/>
        <v>1.8948316165270205E-6</v>
      </c>
      <c r="AA98" s="16">
        <f t="shared" si="71"/>
        <v>1.2948871714723253E-5</v>
      </c>
      <c r="AB98" s="16">
        <f t="shared" si="71"/>
        <v>2.5856181161958032E-5</v>
      </c>
      <c r="AC98" s="16">
        <f t="shared" si="70"/>
        <v>1.3965435125654396E-6</v>
      </c>
      <c r="AD98" s="16">
        <f t="shared" si="70"/>
        <v>8.6860355473736396E-6</v>
      </c>
      <c r="AE98" s="16">
        <f t="shared" si="70"/>
        <v>8.0009844113877679E-6</v>
      </c>
      <c r="AF98" s="16">
        <f t="shared" si="70"/>
        <v>1.6256722169490955E-6</v>
      </c>
      <c r="AG98" s="16">
        <f t="shared" si="70"/>
        <v>4.0992477267142498E-4</v>
      </c>
      <c r="AH98" s="16">
        <f t="shared" si="70"/>
        <v>5.9763480217706554E-6</v>
      </c>
      <c r="AI98" s="16">
        <f t="shared" si="70"/>
        <v>4.8846781106542784E-4</v>
      </c>
      <c r="AJ98" s="16">
        <f t="shared" si="70"/>
        <v>1.0533697306404684E-5</v>
      </c>
      <c r="AM98" s="16">
        <f t="shared" si="48"/>
        <v>4.8846781106542784E-4</v>
      </c>
    </row>
    <row r="99" spans="1:39" x14ac:dyDescent="0.3">
      <c r="A99" s="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M99" s="9"/>
    </row>
    <row r="100" spans="1:39" x14ac:dyDescent="0.3">
      <c r="A100" s="3" t="s">
        <v>117</v>
      </c>
      <c r="B100" s="16">
        <f t="shared" ref="B100:AJ100" si="72">SUM(B77:B98)</f>
        <v>9.4981938065054404E-5</v>
      </c>
      <c r="C100" s="16">
        <f t="shared" si="72"/>
        <v>1.3848878098529451E-4</v>
      </c>
      <c r="D100" s="16">
        <f t="shared" si="72"/>
        <v>3.1330378759694276E-5</v>
      </c>
      <c r="E100" s="16">
        <f t="shared" si="72"/>
        <v>1.7917715984283586E-4</v>
      </c>
      <c r="F100" s="16">
        <f t="shared" si="72"/>
        <v>2.9615672764933207E-4</v>
      </c>
      <c r="G100" s="16">
        <f t="shared" si="72"/>
        <v>7.3613201610080818E-5</v>
      </c>
      <c r="H100" s="16">
        <f t="shared" si="72"/>
        <v>1.7077235798902715E-4</v>
      </c>
      <c r="I100" s="16">
        <f t="shared" si="72"/>
        <v>1.2185698705200069E-4</v>
      </c>
      <c r="J100" s="16">
        <f t="shared" si="72"/>
        <v>1.4746431676688137E-4</v>
      </c>
      <c r="K100" s="16">
        <f t="shared" si="72"/>
        <v>1.5798633491628201E-4</v>
      </c>
      <c r="L100" s="16">
        <f t="shared" si="72"/>
        <v>3.2154089690451603E-4</v>
      </c>
      <c r="M100" s="16">
        <f t="shared" si="72"/>
        <v>1.9784517946355647E-4</v>
      </c>
      <c r="N100" s="16">
        <f t="shared" si="72"/>
        <v>9.1384360175607985E-5</v>
      </c>
      <c r="O100" s="16">
        <f t="shared" si="72"/>
        <v>5.2825300277994245E-5</v>
      </c>
      <c r="P100" s="16">
        <f t="shared" si="72"/>
        <v>1.3060657666877121E-4</v>
      </c>
      <c r="Q100" s="16">
        <f t="shared" si="72"/>
        <v>1.9133256274217063E-4</v>
      </c>
      <c r="R100" s="16">
        <f t="shared" si="72"/>
        <v>5.3984586878376588E-5</v>
      </c>
      <c r="S100" s="16">
        <f t="shared" si="72"/>
        <v>1.1733666895922967E-4</v>
      </c>
      <c r="T100" s="16">
        <f t="shared" si="72"/>
        <v>1.4385212719769788E-4</v>
      </c>
      <c r="U100" s="16">
        <f t="shared" si="72"/>
        <v>5.2191316873583432E-5</v>
      </c>
      <c r="V100" s="16">
        <f t="shared" si="72"/>
        <v>5.2385736828105936E-5</v>
      </c>
      <c r="W100" s="16">
        <f t="shared" si="72"/>
        <v>7.5965041671434338E-5</v>
      </c>
      <c r="X100" s="16">
        <f t="shared" si="72"/>
        <v>1.387074458760965E-4</v>
      </c>
      <c r="Y100" s="16">
        <f t="shared" si="72"/>
        <v>1.2894637444516049E-4</v>
      </c>
      <c r="Z100" s="16">
        <f t="shared" si="72"/>
        <v>8.5421427813690189E-5</v>
      </c>
      <c r="AA100" s="16">
        <f t="shared" si="72"/>
        <v>1.0440000094088686E-4</v>
      </c>
      <c r="AB100" s="16">
        <f t="shared" si="72"/>
        <v>2.1649771911081225E-4</v>
      </c>
      <c r="AC100" s="16">
        <f t="shared" si="72"/>
        <v>1.0559007500323126E-4</v>
      </c>
      <c r="AD100" s="16">
        <f t="shared" si="72"/>
        <v>2.1443251251052829E-4</v>
      </c>
      <c r="AE100" s="16">
        <f t="shared" si="72"/>
        <v>6.1570371992082727E-4</v>
      </c>
      <c r="AF100" s="16">
        <f t="shared" si="72"/>
        <v>1.0802548354752434E-3</v>
      </c>
      <c r="AG100" s="16">
        <f t="shared" si="72"/>
        <v>1.4775789005699928E-2</v>
      </c>
      <c r="AH100" s="16">
        <f t="shared" si="72"/>
        <v>2.7933465862689734E-3</v>
      </c>
      <c r="AI100" s="16">
        <f t="shared" si="72"/>
        <v>2.6022328173247529E-3</v>
      </c>
      <c r="AJ100" s="16">
        <f t="shared" si="72"/>
        <v>1.2123252858111544E-4</v>
      </c>
      <c r="AM100" s="16">
        <f>SUM(AM77:AM98)</f>
        <v>2.6022328173247529E-3</v>
      </c>
    </row>
    <row r="101" spans="1:39" x14ac:dyDescent="0.3">
      <c r="A101" s="3" t="s">
        <v>118</v>
      </c>
      <c r="B101" s="16">
        <f t="shared" ref="B101:AJ101" si="73">SQRT(B100)</f>
        <v>9.7458677430516359E-3</v>
      </c>
      <c r="C101" s="16">
        <f t="shared" si="73"/>
        <v>1.1768125636026092E-2</v>
      </c>
      <c r="D101" s="16">
        <f t="shared" si="73"/>
        <v>5.5973546215774359E-3</v>
      </c>
      <c r="E101" s="16">
        <f t="shared" si="73"/>
        <v>1.3385707297070105E-2</v>
      </c>
      <c r="F101" s="16">
        <f t="shared" si="73"/>
        <v>1.7209204736109453E-2</v>
      </c>
      <c r="G101" s="16">
        <f t="shared" si="73"/>
        <v>8.5798136116165616E-3</v>
      </c>
      <c r="H101" s="16">
        <f t="shared" si="73"/>
        <v>1.3067989822043295E-2</v>
      </c>
      <c r="I101" s="16">
        <f t="shared" si="73"/>
        <v>1.1038885226869636E-2</v>
      </c>
      <c r="J101" s="16">
        <f t="shared" si="73"/>
        <v>1.2143488657172673E-2</v>
      </c>
      <c r="K101" s="16">
        <f t="shared" si="73"/>
        <v>1.2569261510378484E-2</v>
      </c>
      <c r="L101" s="16">
        <f t="shared" si="73"/>
        <v>1.7931561474241891E-2</v>
      </c>
      <c r="M101" s="16">
        <f t="shared" si="73"/>
        <v>1.4065744895438581E-2</v>
      </c>
      <c r="N101" s="16">
        <f t="shared" si="73"/>
        <v>9.5595167333714093E-3</v>
      </c>
      <c r="O101" s="16">
        <f t="shared" si="73"/>
        <v>7.2681015594166162E-3</v>
      </c>
      <c r="P101" s="16">
        <f t="shared" si="73"/>
        <v>1.1428323440853922E-2</v>
      </c>
      <c r="Q101" s="16">
        <f t="shared" si="73"/>
        <v>1.3832301426088524E-2</v>
      </c>
      <c r="R101" s="16">
        <f t="shared" si="73"/>
        <v>7.3474204234123272E-3</v>
      </c>
      <c r="S101" s="16">
        <f t="shared" si="73"/>
        <v>1.0832205175273854E-2</v>
      </c>
      <c r="T101" s="16">
        <f t="shared" si="73"/>
        <v>1.1993837050656386E-2</v>
      </c>
      <c r="U101" s="16">
        <f t="shared" si="73"/>
        <v>7.2243558102839476E-3</v>
      </c>
      <c r="V101" s="16">
        <f t="shared" si="73"/>
        <v>7.2377991701971078E-3</v>
      </c>
      <c r="W101" s="16">
        <f t="shared" si="73"/>
        <v>8.7157926588139045E-3</v>
      </c>
      <c r="X101" s="16">
        <f t="shared" si="73"/>
        <v>1.1777412528908737E-2</v>
      </c>
      <c r="Y101" s="16">
        <f t="shared" si="73"/>
        <v>1.135545571279112E-2</v>
      </c>
      <c r="Z101" s="16">
        <f t="shared" si="73"/>
        <v>9.2423713306537397E-3</v>
      </c>
      <c r="AA101" s="16">
        <f t="shared" si="73"/>
        <v>1.0217631865598157E-2</v>
      </c>
      <c r="AB101" s="16">
        <f t="shared" si="73"/>
        <v>1.4713861461588261E-2</v>
      </c>
      <c r="AC101" s="16">
        <f t="shared" si="73"/>
        <v>1.0275703139115652E-2</v>
      </c>
      <c r="AD101" s="16">
        <f t="shared" si="73"/>
        <v>1.4643514349722483E-2</v>
      </c>
      <c r="AE101" s="16">
        <f t="shared" si="73"/>
        <v>2.4813377841818057E-2</v>
      </c>
      <c r="AF101" s="16">
        <f t="shared" si="73"/>
        <v>3.2867230419906746E-2</v>
      </c>
      <c r="AG101" s="16">
        <f t="shared" si="73"/>
        <v>0.12155570330387598</v>
      </c>
      <c r="AH101" s="16">
        <f t="shared" si="73"/>
        <v>5.285211997894667E-2</v>
      </c>
      <c r="AI101" s="16">
        <f t="shared" si="73"/>
        <v>5.1012085012521816E-2</v>
      </c>
      <c r="AJ101" s="16">
        <f t="shared" si="73"/>
        <v>1.1010564407927298E-2</v>
      </c>
      <c r="AM101" s="16">
        <f>SQRT(AM100)</f>
        <v>5.1012085012521816E-2</v>
      </c>
    </row>
    <row r="102" spans="1:39" x14ac:dyDescent="0.3">
      <c r="A102" s="3" t="s">
        <v>119</v>
      </c>
      <c r="B102" s="9">
        <v>252</v>
      </c>
      <c r="C102" s="9">
        <v>252</v>
      </c>
      <c r="D102" s="9">
        <v>252</v>
      </c>
      <c r="E102" s="9">
        <v>252</v>
      </c>
      <c r="F102" s="9">
        <v>252</v>
      </c>
      <c r="G102" s="9">
        <v>252</v>
      </c>
      <c r="H102" s="9">
        <v>252</v>
      </c>
      <c r="I102" s="9">
        <v>252</v>
      </c>
      <c r="J102" s="9">
        <v>252</v>
      </c>
      <c r="K102" s="9">
        <v>252</v>
      </c>
      <c r="L102" s="9">
        <v>252</v>
      </c>
      <c r="M102" s="9">
        <v>252</v>
      </c>
      <c r="N102" s="9">
        <v>252</v>
      </c>
      <c r="O102" s="9">
        <v>252</v>
      </c>
      <c r="P102" s="9">
        <v>252</v>
      </c>
      <c r="Q102" s="9">
        <v>252</v>
      </c>
      <c r="R102" s="9">
        <v>252</v>
      </c>
      <c r="S102" s="9">
        <v>252</v>
      </c>
      <c r="T102" s="9">
        <v>252</v>
      </c>
      <c r="U102" s="9">
        <v>252</v>
      </c>
      <c r="V102" s="9">
        <v>252</v>
      </c>
      <c r="W102" s="9">
        <v>252</v>
      </c>
      <c r="X102" s="9">
        <v>252</v>
      </c>
      <c r="Y102" s="9">
        <v>252</v>
      </c>
      <c r="Z102" s="9">
        <v>252</v>
      </c>
      <c r="AA102" s="9">
        <v>252</v>
      </c>
      <c r="AB102" s="9">
        <v>252</v>
      </c>
      <c r="AC102" s="9">
        <v>252</v>
      </c>
      <c r="AD102" s="9">
        <v>252</v>
      </c>
      <c r="AE102" s="9">
        <v>252</v>
      </c>
      <c r="AF102" s="9">
        <v>252</v>
      </c>
      <c r="AG102" s="9">
        <v>252</v>
      </c>
      <c r="AH102" s="9">
        <v>252</v>
      </c>
      <c r="AI102" s="9">
        <v>252</v>
      </c>
      <c r="AJ102" s="9">
        <v>252</v>
      </c>
      <c r="AM102" s="9">
        <v>252</v>
      </c>
    </row>
    <row r="103" spans="1:39" x14ac:dyDescent="0.3">
      <c r="A103" s="3" t="s">
        <v>120</v>
      </c>
      <c r="B103" s="16">
        <f t="shared" ref="B103:AJ103" si="74">B100*B102</f>
        <v>2.3935448392393709E-2</v>
      </c>
      <c r="C103" s="16">
        <f t="shared" si="74"/>
        <v>3.4899172808294215E-2</v>
      </c>
      <c r="D103" s="16">
        <f t="shared" si="74"/>
        <v>7.895255447442958E-3</v>
      </c>
      <c r="E103" s="16">
        <f t="shared" si="74"/>
        <v>4.5152644280394637E-2</v>
      </c>
      <c r="F103" s="16">
        <f t="shared" si="74"/>
        <v>7.4631495367631681E-2</v>
      </c>
      <c r="G103" s="16">
        <f t="shared" si="74"/>
        <v>1.8550526805740365E-2</v>
      </c>
      <c r="H103" s="16">
        <f t="shared" si="74"/>
        <v>4.3034634213234842E-2</v>
      </c>
      <c r="I103" s="16">
        <f t="shared" si="74"/>
        <v>3.0707960737104172E-2</v>
      </c>
      <c r="J103" s="16">
        <f t="shared" si="74"/>
        <v>3.7161007825254104E-2</v>
      </c>
      <c r="K103" s="16">
        <f t="shared" si="74"/>
        <v>3.9812556398903062E-2</v>
      </c>
      <c r="L103" s="16">
        <f t="shared" si="74"/>
        <v>8.1028306019938046E-2</v>
      </c>
      <c r="M103" s="16">
        <f t="shared" si="74"/>
        <v>4.9856985224816228E-2</v>
      </c>
      <c r="N103" s="16">
        <f t="shared" si="74"/>
        <v>2.3028858764253212E-2</v>
      </c>
      <c r="O103" s="16">
        <f t="shared" si="74"/>
        <v>1.331197567005455E-2</v>
      </c>
      <c r="P103" s="16">
        <f t="shared" si="74"/>
        <v>3.2912857320530342E-2</v>
      </c>
      <c r="Q103" s="16">
        <f t="shared" si="74"/>
        <v>4.8215805811026996E-2</v>
      </c>
      <c r="R103" s="16">
        <f t="shared" si="74"/>
        <v>1.36041158933509E-2</v>
      </c>
      <c r="S103" s="16">
        <f t="shared" si="74"/>
        <v>2.9568840577725877E-2</v>
      </c>
      <c r="T103" s="16">
        <f t="shared" si="74"/>
        <v>3.6250736053819864E-2</v>
      </c>
      <c r="U103" s="16">
        <f t="shared" si="74"/>
        <v>1.3152211852143025E-2</v>
      </c>
      <c r="V103" s="16">
        <f t="shared" si="74"/>
        <v>1.3201205680682697E-2</v>
      </c>
      <c r="W103" s="16">
        <f t="shared" si="74"/>
        <v>1.9143190501201453E-2</v>
      </c>
      <c r="X103" s="16">
        <f t="shared" si="74"/>
        <v>3.4954276360776318E-2</v>
      </c>
      <c r="Y103" s="16">
        <f t="shared" si="74"/>
        <v>3.2494486360180444E-2</v>
      </c>
      <c r="Z103" s="16">
        <f t="shared" si="74"/>
        <v>2.1526199809049927E-2</v>
      </c>
      <c r="AA103" s="16">
        <f t="shared" si="74"/>
        <v>2.6308800237103486E-2</v>
      </c>
      <c r="AB103" s="16">
        <f t="shared" si="74"/>
        <v>5.4557425215924688E-2</v>
      </c>
      <c r="AC103" s="16">
        <f t="shared" si="74"/>
        <v>2.6608698900814277E-2</v>
      </c>
      <c r="AD103" s="16">
        <f t="shared" si="74"/>
        <v>5.4036993152653132E-2</v>
      </c>
      <c r="AE103" s="16">
        <f t="shared" si="74"/>
        <v>0.15515733742004847</v>
      </c>
      <c r="AF103" s="16">
        <f t="shared" si="74"/>
        <v>0.27222421853976131</v>
      </c>
      <c r="AG103" s="16">
        <f t="shared" si="74"/>
        <v>3.7234988294363816</v>
      </c>
      <c r="AH103" s="16">
        <f t="shared" si="74"/>
        <v>0.70392333973978127</v>
      </c>
      <c r="AI103" s="16">
        <f t="shared" si="74"/>
        <v>0.65576266996583776</v>
      </c>
      <c r="AJ103" s="16">
        <f t="shared" si="74"/>
        <v>3.055059720244109E-2</v>
      </c>
      <c r="AM103" s="16">
        <f>AM100*AM102</f>
        <v>0.65576266996583776</v>
      </c>
    </row>
    <row r="104" spans="1:39" x14ac:dyDescent="0.3">
      <c r="A104" s="3" t="s">
        <v>121</v>
      </c>
      <c r="B104" s="16">
        <f>SQRT(B103)/2</f>
        <v>7.7355427075922911E-2</v>
      </c>
      <c r="C104" s="16">
        <f t="shared" ref="C104:J104" si="75">SQRT(C103)/2</f>
        <v>9.3406601490866548E-2</v>
      </c>
      <c r="D104" s="16">
        <f t="shared" si="75"/>
        <v>4.442762498559584E-2</v>
      </c>
      <c r="E104" s="16">
        <f t="shared" si="75"/>
        <v>0.10624575789225027</v>
      </c>
      <c r="F104" s="16">
        <f t="shared" si="75"/>
        <v>0.13659382797882166</v>
      </c>
      <c r="G104" s="16">
        <f t="shared" si="75"/>
        <v>6.8100159334873012E-2</v>
      </c>
      <c r="H104" s="16">
        <f t="shared" si="75"/>
        <v>0.10372395361394932</v>
      </c>
      <c r="I104" s="16">
        <f t="shared" si="75"/>
        <v>8.761843518504564E-2</v>
      </c>
      <c r="J104" s="16">
        <f t="shared" si="75"/>
        <v>9.6385953106837757E-2</v>
      </c>
      <c r="K104" s="16">
        <f t="shared" ref="K104:AJ104" si="76">SQRT(K103)/2</f>
        <v>9.9765420360592702E-2</v>
      </c>
      <c r="L104" s="16">
        <f t="shared" si="76"/>
        <v>0.14232735683973236</v>
      </c>
      <c r="M104" s="16">
        <f t="shared" si="76"/>
        <v>0.11164338899462009</v>
      </c>
      <c r="N104" s="16">
        <f t="shared" si="76"/>
        <v>7.5876311791383891E-2</v>
      </c>
      <c r="O104" s="16">
        <f t="shared" si="76"/>
        <v>5.7688767689331323E-2</v>
      </c>
      <c r="P104" s="16">
        <f t="shared" si="76"/>
        <v>9.0709505180728359E-2</v>
      </c>
      <c r="Q104" s="16">
        <f t="shared" si="76"/>
        <v>0.10979048889934295</v>
      </c>
      <c r="R104" s="16">
        <f t="shared" si="76"/>
        <v>5.8318341654557744E-2</v>
      </c>
      <c r="S104" s="16">
        <f t="shared" si="76"/>
        <v>8.5977963132604335E-2</v>
      </c>
      <c r="T104" s="16">
        <f t="shared" si="76"/>
        <v>9.5198130304407588E-2</v>
      </c>
      <c r="U104" s="16">
        <f t="shared" si="76"/>
        <v>5.7341546569967539E-2</v>
      </c>
      <c r="V104" s="16">
        <f t="shared" si="76"/>
        <v>5.7448249931313609E-2</v>
      </c>
      <c r="W104" s="16">
        <f t="shared" si="76"/>
        <v>6.9179459562072054E-2</v>
      </c>
      <c r="X104" s="16">
        <f t="shared" si="76"/>
        <v>9.348031391792648E-2</v>
      </c>
      <c r="Y104" s="16">
        <f t="shared" si="76"/>
        <v>9.0131135519559008E-2</v>
      </c>
      <c r="Z104" s="16">
        <f t="shared" si="76"/>
        <v>7.3359048196268747E-2</v>
      </c>
      <c r="AA104" s="16">
        <f t="shared" si="76"/>
        <v>8.1099938713144984E-2</v>
      </c>
      <c r="AB104" s="16">
        <f t="shared" si="76"/>
        <v>0.11678765475845969</v>
      </c>
      <c r="AC104" s="16">
        <f t="shared" si="76"/>
        <v>8.1560865157277299E-2</v>
      </c>
      <c r="AD104" s="16">
        <f t="shared" si="76"/>
        <v>0.11622929186811422</v>
      </c>
      <c r="AE104" s="16">
        <f t="shared" si="76"/>
        <v>0.19695008087079355</v>
      </c>
      <c r="AF104" s="16">
        <f t="shared" si="76"/>
        <v>0.2608755539235908</v>
      </c>
      <c r="AG104" s="16">
        <f t="shared" si="76"/>
        <v>0.96481848415082483</v>
      </c>
      <c r="AH104" s="16">
        <f t="shared" si="76"/>
        <v>0.41950069718052357</v>
      </c>
      <c r="AI104" s="16">
        <f t="shared" si="76"/>
        <v>0.40489587240605385</v>
      </c>
      <c r="AJ104" s="16">
        <f t="shared" si="76"/>
        <v>8.7393645653504312E-2</v>
      </c>
      <c r="AM104" s="16">
        <f>SQRT(AM103)/2</f>
        <v>0.40489587240605385</v>
      </c>
    </row>
    <row r="105" spans="1:39" x14ac:dyDescent="0.3">
      <c r="A105" s="3"/>
      <c r="AE105" s="9"/>
      <c r="AF105" s="9"/>
      <c r="AG105" s="9"/>
      <c r="AH105" s="9"/>
    </row>
    <row r="106" spans="1:39" x14ac:dyDescent="0.3">
      <c r="A106" s="3"/>
      <c r="AE106" s="9"/>
      <c r="AF106" s="9"/>
      <c r="AG106" s="9"/>
      <c r="AH106" s="9"/>
    </row>
    <row r="107" spans="1:39" x14ac:dyDescent="0.3">
      <c r="A107" s="3"/>
      <c r="AE107" s="9"/>
      <c r="AF107" s="9"/>
      <c r="AG107" s="9"/>
      <c r="AH107" s="9"/>
    </row>
    <row r="108" spans="1:39" x14ac:dyDescent="0.3">
      <c r="A108" s="3"/>
      <c r="AE108" s="9"/>
      <c r="AF108" s="9"/>
      <c r="AG108" s="9"/>
      <c r="AH108" s="9"/>
    </row>
    <row r="109" spans="1:39" x14ac:dyDescent="0.3">
      <c r="A109" s="3"/>
      <c r="AE109" s="9"/>
      <c r="AF109" s="9"/>
      <c r="AG109" s="9"/>
      <c r="AH109" s="9"/>
    </row>
    <row r="110" spans="1:39" x14ac:dyDescent="0.3">
      <c r="A110" s="3"/>
      <c r="AE110" s="9"/>
      <c r="AF110" s="9"/>
      <c r="AG110" s="9"/>
      <c r="AH110" s="9"/>
    </row>
    <row r="111" spans="1:39" x14ac:dyDescent="0.3">
      <c r="A111" s="3"/>
      <c r="AE111" s="9"/>
      <c r="AF111" s="9"/>
      <c r="AG111" s="9"/>
      <c r="AH111" s="9"/>
    </row>
    <row r="112" spans="1:39" x14ac:dyDescent="0.3">
      <c r="A112" s="3"/>
      <c r="AE112" s="9"/>
      <c r="AF112" s="9"/>
      <c r="AG112" s="9"/>
      <c r="AH112" s="9"/>
    </row>
    <row r="113" spans="1:34" x14ac:dyDescent="0.3">
      <c r="A113" s="3"/>
      <c r="AE113" s="9"/>
      <c r="AF113" s="9"/>
      <c r="AG113" s="9"/>
      <c r="AH113" s="9"/>
    </row>
    <row r="114" spans="1:34" x14ac:dyDescent="0.3">
      <c r="A114" s="3"/>
      <c r="AE114" s="9"/>
      <c r="AF114" s="9"/>
      <c r="AG114" s="9"/>
      <c r="AH114" s="9"/>
    </row>
    <row r="115" spans="1:34" x14ac:dyDescent="0.3">
      <c r="A115" s="3"/>
      <c r="AE115" s="9"/>
      <c r="AF115" s="9"/>
      <c r="AG115" s="9"/>
      <c r="AH115" s="9"/>
    </row>
    <row r="116" spans="1:34" x14ac:dyDescent="0.3">
      <c r="A116" s="3"/>
      <c r="AE116" s="9"/>
      <c r="AF116" s="9"/>
      <c r="AG116" s="9"/>
      <c r="AH116" s="9"/>
    </row>
    <row r="117" spans="1:34" x14ac:dyDescent="0.3">
      <c r="A117" s="3"/>
      <c r="AE117" s="9"/>
      <c r="AF117" s="9"/>
      <c r="AG117" s="9"/>
      <c r="AH117" s="9"/>
    </row>
    <row r="118" spans="1:34" x14ac:dyDescent="0.3">
      <c r="A118" s="3"/>
      <c r="AE118" s="9"/>
      <c r="AF118" s="9"/>
      <c r="AG118" s="9"/>
      <c r="AH118" s="9"/>
    </row>
    <row r="119" spans="1:34" x14ac:dyDescent="0.3">
      <c r="A119" s="3"/>
      <c r="AE119" s="9"/>
      <c r="AF119" s="9"/>
      <c r="AG119" s="9"/>
      <c r="AH119" s="9"/>
    </row>
    <row r="120" spans="1:34" x14ac:dyDescent="0.3">
      <c r="A120" s="3"/>
      <c r="AE120" s="9"/>
      <c r="AF120" s="9"/>
      <c r="AG120" s="9"/>
      <c r="AH120" s="9"/>
    </row>
    <row r="121" spans="1:34" x14ac:dyDescent="0.3">
      <c r="A121" s="3"/>
      <c r="AE121" s="9"/>
      <c r="AF121" s="9"/>
      <c r="AG121" s="9"/>
      <c r="AH121" s="9"/>
    </row>
    <row r="122" spans="1:34" x14ac:dyDescent="0.3">
      <c r="A122" s="3"/>
      <c r="AE122" s="3"/>
    </row>
    <row r="123" spans="1:34" x14ac:dyDescent="0.3">
      <c r="A123" s="3"/>
      <c r="AE123" s="3"/>
    </row>
    <row r="124" spans="1:34" x14ac:dyDescent="0.3">
      <c r="A124" s="3"/>
      <c r="AE124" s="3"/>
    </row>
    <row r="125" spans="1:34" x14ac:dyDescent="0.3">
      <c r="A125" s="3"/>
      <c r="AE125" s="3"/>
    </row>
    <row r="126" spans="1:34" x14ac:dyDescent="0.3">
      <c r="A126" s="3"/>
      <c r="AE126" s="3"/>
    </row>
    <row r="127" spans="1:34" x14ac:dyDescent="0.3">
      <c r="A127" s="3"/>
      <c r="AE127" s="3"/>
    </row>
    <row r="128" spans="1:34" x14ac:dyDescent="0.3">
      <c r="A128" s="3"/>
      <c r="AE128" s="3"/>
    </row>
    <row r="129" spans="1:31" x14ac:dyDescent="0.3">
      <c r="A129" s="3"/>
      <c r="AE129" s="3"/>
    </row>
    <row r="130" spans="1:31" x14ac:dyDescent="0.3">
      <c r="A130" s="3"/>
      <c r="AE130" s="3"/>
    </row>
    <row r="131" spans="1:31" x14ac:dyDescent="0.3">
      <c r="A131" s="3"/>
      <c r="AE131" s="3"/>
    </row>
    <row r="132" spans="1:31" x14ac:dyDescent="0.3">
      <c r="A132" s="3"/>
      <c r="AE132" s="3"/>
    </row>
    <row r="133" spans="1:31" x14ac:dyDescent="0.3">
      <c r="A133" s="3"/>
      <c r="AE133" s="3"/>
    </row>
    <row r="134" spans="1:31" x14ac:dyDescent="0.3">
      <c r="A134" s="3"/>
      <c r="AE134" s="3"/>
    </row>
    <row r="135" spans="1:31" x14ac:dyDescent="0.3">
      <c r="A135" s="3"/>
    </row>
    <row r="136" spans="1:31" x14ac:dyDescent="0.3">
      <c r="A136" s="3"/>
    </row>
    <row r="137" spans="1:31" x14ac:dyDescent="0.3">
      <c r="A137" s="3"/>
    </row>
    <row r="138" spans="1:31" x14ac:dyDescent="0.3">
      <c r="A138" s="3"/>
    </row>
    <row r="139" spans="1:31" x14ac:dyDescent="0.3">
      <c r="A139" s="3"/>
    </row>
    <row r="140" spans="1:31" x14ac:dyDescent="0.3">
      <c r="A140" s="3"/>
    </row>
    <row r="141" spans="1:31" x14ac:dyDescent="0.3">
      <c r="A141" s="3"/>
    </row>
    <row r="142" spans="1:31" x14ac:dyDescent="0.3">
      <c r="A142" s="3"/>
    </row>
    <row r="143" spans="1:31" x14ac:dyDescent="0.3">
      <c r="A143" s="3"/>
    </row>
    <row r="144" spans="1:3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3"/>
    </row>
    <row r="148" spans="1:1" x14ac:dyDescent="0.3">
      <c r="A148" s="3"/>
    </row>
    <row r="149" spans="1:1" x14ac:dyDescent="0.3">
      <c r="A149" s="3"/>
    </row>
    <row r="150" spans="1:1" x14ac:dyDescent="0.3">
      <c r="A150" s="3"/>
    </row>
    <row r="151" spans="1:1" x14ac:dyDescent="0.3">
      <c r="A151" s="3"/>
    </row>
    <row r="152" spans="1:1" x14ac:dyDescent="0.3">
      <c r="A152" s="3"/>
    </row>
    <row r="153" spans="1:1" x14ac:dyDescent="0.3">
      <c r="A153" s="3"/>
    </row>
    <row r="154" spans="1:1" x14ac:dyDescent="0.3">
      <c r="A154" s="3"/>
    </row>
    <row r="155" spans="1:1" x14ac:dyDescent="0.3">
      <c r="A155" s="3"/>
    </row>
    <row r="156" spans="1:1" x14ac:dyDescent="0.3">
      <c r="A156" s="3"/>
    </row>
    <row r="157" spans="1:1" x14ac:dyDescent="0.3">
      <c r="A157" s="3"/>
    </row>
    <row r="158" spans="1:1" x14ac:dyDescent="0.3">
      <c r="A158" s="3"/>
    </row>
    <row r="159" spans="1:1" x14ac:dyDescent="0.3">
      <c r="A159" s="3"/>
    </row>
    <row r="160" spans="1:1" x14ac:dyDescent="0.3">
      <c r="A160" s="3"/>
    </row>
    <row r="161" spans="1:1" x14ac:dyDescent="0.3">
      <c r="A161" s="3"/>
    </row>
    <row r="162" spans="1:1" x14ac:dyDescent="0.3">
      <c r="A162" s="3"/>
    </row>
    <row r="163" spans="1:1" x14ac:dyDescent="0.3">
      <c r="A163" s="3"/>
    </row>
    <row r="164" spans="1:1" x14ac:dyDescent="0.3">
      <c r="A164" s="3"/>
    </row>
    <row r="165" spans="1:1" x14ac:dyDescent="0.3">
      <c r="A165" s="3"/>
    </row>
    <row r="166" spans="1:1" x14ac:dyDescent="0.3">
      <c r="A166" s="3"/>
    </row>
    <row r="167" spans="1:1" x14ac:dyDescent="0.3">
      <c r="A167" s="3"/>
    </row>
    <row r="168" spans="1:1" x14ac:dyDescent="0.3">
      <c r="A168" s="3"/>
    </row>
    <row r="169" spans="1:1" x14ac:dyDescent="0.3">
      <c r="A169" s="3"/>
    </row>
    <row r="170" spans="1:1" x14ac:dyDescent="0.3">
      <c r="A170" s="3"/>
    </row>
    <row r="171" spans="1:1" x14ac:dyDescent="0.3">
      <c r="A171" s="3"/>
    </row>
    <row r="172" spans="1:1" x14ac:dyDescent="0.3">
      <c r="A172" s="3"/>
    </row>
    <row r="173" spans="1:1" x14ac:dyDescent="0.3">
      <c r="A173" s="3"/>
    </row>
    <row r="174" spans="1:1" x14ac:dyDescent="0.3">
      <c r="A174" s="3"/>
    </row>
    <row r="175" spans="1:1" x14ac:dyDescent="0.3">
      <c r="A175" s="3"/>
    </row>
    <row r="176" spans="1:1" x14ac:dyDescent="0.3">
      <c r="A176" s="3"/>
    </row>
    <row r="177" spans="1:1" x14ac:dyDescent="0.3">
      <c r="A177" s="3"/>
    </row>
    <row r="178" spans="1:1" x14ac:dyDescent="0.3">
      <c r="A178" s="3"/>
    </row>
    <row r="179" spans="1:1" x14ac:dyDescent="0.3">
      <c r="A179" s="3"/>
    </row>
    <row r="180" spans="1:1" x14ac:dyDescent="0.3">
      <c r="A180" s="3"/>
    </row>
    <row r="181" spans="1:1" x14ac:dyDescent="0.3">
      <c r="A181" s="3"/>
    </row>
    <row r="182" spans="1:1" x14ac:dyDescent="0.3">
      <c r="A182" s="3"/>
    </row>
    <row r="183" spans="1:1" x14ac:dyDescent="0.3">
      <c r="A183" s="3"/>
    </row>
    <row r="184" spans="1:1" x14ac:dyDescent="0.3">
      <c r="A184" s="3"/>
    </row>
    <row r="185" spans="1:1" x14ac:dyDescent="0.3">
      <c r="A185" s="3"/>
    </row>
    <row r="186" spans="1:1" x14ac:dyDescent="0.3">
      <c r="A186" s="3"/>
    </row>
    <row r="187" spans="1:1" x14ac:dyDescent="0.3">
      <c r="A187" s="3"/>
    </row>
    <row r="188" spans="1:1" x14ac:dyDescent="0.3">
      <c r="A188" s="3"/>
    </row>
    <row r="189" spans="1:1" x14ac:dyDescent="0.3">
      <c r="A189" s="3"/>
    </row>
    <row r="190" spans="1:1" x14ac:dyDescent="0.3">
      <c r="A190" s="3"/>
    </row>
    <row r="191" spans="1:1" x14ac:dyDescent="0.3">
      <c r="A191" s="3"/>
    </row>
    <row r="192" spans="1:1" x14ac:dyDescent="0.3">
      <c r="A192" s="3"/>
    </row>
    <row r="193" spans="1:1" x14ac:dyDescent="0.3">
      <c r="A193" s="3"/>
    </row>
    <row r="194" spans="1:1" x14ac:dyDescent="0.3">
      <c r="A194" s="3"/>
    </row>
    <row r="195" spans="1:1" x14ac:dyDescent="0.3">
      <c r="A195" s="3"/>
    </row>
    <row r="196" spans="1:1" x14ac:dyDescent="0.3">
      <c r="A196" s="3"/>
    </row>
    <row r="197" spans="1:1" x14ac:dyDescent="0.3">
      <c r="A197" s="3"/>
    </row>
    <row r="198" spans="1:1" x14ac:dyDescent="0.3">
      <c r="A198" s="3"/>
    </row>
    <row r="199" spans="1:1" x14ac:dyDescent="0.3">
      <c r="A199" s="3"/>
    </row>
    <row r="200" spans="1:1" x14ac:dyDescent="0.3">
      <c r="A200" s="3"/>
    </row>
    <row r="201" spans="1:1" x14ac:dyDescent="0.3">
      <c r="A201" s="3"/>
    </row>
    <row r="202" spans="1:1" x14ac:dyDescent="0.3">
      <c r="A202" s="3"/>
    </row>
    <row r="203" spans="1:1" x14ac:dyDescent="0.3">
      <c r="A203" s="3"/>
    </row>
    <row r="204" spans="1:1" x14ac:dyDescent="0.3">
      <c r="A204" s="3"/>
    </row>
    <row r="205" spans="1:1" x14ac:dyDescent="0.3">
      <c r="A205" s="3"/>
    </row>
    <row r="206" spans="1:1" x14ac:dyDescent="0.3">
      <c r="A206" s="3"/>
    </row>
    <row r="207" spans="1:1" x14ac:dyDescent="0.3">
      <c r="A207" s="3"/>
    </row>
    <row r="208" spans="1:1" x14ac:dyDescent="0.3">
      <c r="A208" s="3"/>
    </row>
    <row r="209" spans="1:1" x14ac:dyDescent="0.3">
      <c r="A209" s="3"/>
    </row>
    <row r="210" spans="1:1" x14ac:dyDescent="0.3">
      <c r="A210" s="3"/>
    </row>
    <row r="211" spans="1:1" x14ac:dyDescent="0.3">
      <c r="A211" s="3"/>
    </row>
    <row r="212" spans="1:1" x14ac:dyDescent="0.3">
      <c r="A212" s="3"/>
    </row>
    <row r="213" spans="1:1" x14ac:dyDescent="0.3">
      <c r="A213" s="3"/>
    </row>
    <row r="214" spans="1:1" x14ac:dyDescent="0.3">
      <c r="A214" s="3"/>
    </row>
    <row r="215" spans="1:1" x14ac:dyDescent="0.3">
      <c r="A215" s="3"/>
    </row>
    <row r="216" spans="1:1" x14ac:dyDescent="0.3">
      <c r="A216" s="3"/>
    </row>
    <row r="217" spans="1:1" x14ac:dyDescent="0.3">
      <c r="A217" s="3"/>
    </row>
    <row r="218" spans="1:1" x14ac:dyDescent="0.3">
      <c r="A218" s="3"/>
    </row>
    <row r="219" spans="1:1" x14ac:dyDescent="0.3">
      <c r="A219" s="3"/>
    </row>
    <row r="220" spans="1:1" x14ac:dyDescent="0.3">
      <c r="A220" s="3"/>
    </row>
    <row r="221" spans="1:1" x14ac:dyDescent="0.3">
      <c r="A221" s="3"/>
    </row>
    <row r="222" spans="1:1" x14ac:dyDescent="0.3">
      <c r="A222" s="3"/>
    </row>
    <row r="223" spans="1:1" x14ac:dyDescent="0.3">
      <c r="A223" s="3"/>
    </row>
    <row r="224" spans="1:1" x14ac:dyDescent="0.3">
      <c r="A224" s="3"/>
    </row>
    <row r="225" spans="1:1" x14ac:dyDescent="0.3">
      <c r="A225" s="3"/>
    </row>
    <row r="226" spans="1:1" x14ac:dyDescent="0.3">
      <c r="A226" s="3"/>
    </row>
    <row r="227" spans="1:1" x14ac:dyDescent="0.3">
      <c r="A227" s="3"/>
    </row>
    <row r="228" spans="1:1" x14ac:dyDescent="0.3">
      <c r="A228" s="3"/>
    </row>
    <row r="229" spans="1:1" x14ac:dyDescent="0.3">
      <c r="A229" s="3"/>
    </row>
    <row r="230" spans="1:1" x14ac:dyDescent="0.3">
      <c r="A230" s="3"/>
    </row>
    <row r="231" spans="1:1" x14ac:dyDescent="0.3">
      <c r="A231" s="3"/>
    </row>
    <row r="232" spans="1:1" x14ac:dyDescent="0.3">
      <c r="A232" s="3"/>
    </row>
    <row r="233" spans="1:1" x14ac:dyDescent="0.3">
      <c r="A233" s="3"/>
    </row>
    <row r="234" spans="1:1" x14ac:dyDescent="0.3">
      <c r="A234" s="3"/>
    </row>
    <row r="235" spans="1:1" x14ac:dyDescent="0.3">
      <c r="A235" s="3"/>
    </row>
    <row r="236" spans="1:1" x14ac:dyDescent="0.3">
      <c r="A236" s="3"/>
    </row>
    <row r="237" spans="1:1" x14ac:dyDescent="0.3">
      <c r="A237" s="3"/>
    </row>
    <row r="238" spans="1:1" x14ac:dyDescent="0.3">
      <c r="A238" s="3"/>
    </row>
    <row r="239" spans="1:1" x14ac:dyDescent="0.3">
      <c r="A239" s="3"/>
    </row>
    <row r="240" spans="1:1" x14ac:dyDescent="0.3">
      <c r="A240" s="3"/>
    </row>
    <row r="241" spans="1:1" x14ac:dyDescent="0.3">
      <c r="A241" s="3"/>
    </row>
    <row r="242" spans="1:1" x14ac:dyDescent="0.3">
      <c r="A242" s="3"/>
    </row>
    <row r="243" spans="1:1" x14ac:dyDescent="0.3">
      <c r="A243" s="3"/>
    </row>
    <row r="244" spans="1:1" x14ac:dyDescent="0.3">
      <c r="A244" s="3"/>
    </row>
    <row r="245" spans="1:1" x14ac:dyDescent="0.3">
      <c r="A245" s="3"/>
    </row>
    <row r="246" spans="1:1" x14ac:dyDescent="0.3">
      <c r="A246" s="3"/>
    </row>
    <row r="247" spans="1:1" x14ac:dyDescent="0.3">
      <c r="A247" s="3"/>
    </row>
    <row r="248" spans="1:1" x14ac:dyDescent="0.3">
      <c r="A248" s="3"/>
    </row>
    <row r="249" spans="1:1" x14ac:dyDescent="0.3">
      <c r="A249" s="3"/>
    </row>
    <row r="250" spans="1:1" x14ac:dyDescent="0.3">
      <c r="A250" s="3"/>
    </row>
    <row r="251" spans="1:1" x14ac:dyDescent="0.3">
      <c r="A251" s="3"/>
    </row>
    <row r="252" spans="1:1" x14ac:dyDescent="0.3">
      <c r="A252" s="3"/>
    </row>
    <row r="253" spans="1:1" x14ac:dyDescent="0.3">
      <c r="A253" s="3"/>
    </row>
    <row r="254" spans="1:1" x14ac:dyDescent="0.3">
      <c r="A254" s="3"/>
    </row>
    <row r="255" spans="1:1" x14ac:dyDescent="0.3">
      <c r="A255" s="3"/>
    </row>
    <row r="256" spans="1:1" x14ac:dyDescent="0.3">
      <c r="A256" s="3"/>
    </row>
    <row r="257" spans="1:1" x14ac:dyDescent="0.3">
      <c r="A257" s="3"/>
    </row>
    <row r="258" spans="1:1" x14ac:dyDescent="0.3">
      <c r="A258" s="3"/>
    </row>
    <row r="259" spans="1:1" x14ac:dyDescent="0.3">
      <c r="A259" s="3"/>
    </row>
    <row r="260" spans="1:1" x14ac:dyDescent="0.3">
      <c r="A260" s="3"/>
    </row>
    <row r="261" spans="1:1" x14ac:dyDescent="0.3">
      <c r="A261" s="3"/>
    </row>
    <row r="262" spans="1:1" x14ac:dyDescent="0.3">
      <c r="A262" s="3"/>
    </row>
    <row r="263" spans="1:1" x14ac:dyDescent="0.3">
      <c r="A263" s="3"/>
    </row>
    <row r="264" spans="1:1" x14ac:dyDescent="0.3">
      <c r="A264" s="3"/>
    </row>
    <row r="265" spans="1:1" x14ac:dyDescent="0.3">
      <c r="A265" s="3"/>
    </row>
    <row r="266" spans="1:1" x14ac:dyDescent="0.3">
      <c r="A266" s="3"/>
    </row>
    <row r="267" spans="1:1" x14ac:dyDescent="0.3">
      <c r="A267" s="3"/>
    </row>
    <row r="268" spans="1:1" x14ac:dyDescent="0.3">
      <c r="A268" s="3"/>
    </row>
    <row r="269" spans="1:1" x14ac:dyDescent="0.3">
      <c r="A269" s="3"/>
    </row>
    <row r="270" spans="1:1" x14ac:dyDescent="0.3">
      <c r="A270" s="3"/>
    </row>
    <row r="271" spans="1:1" x14ac:dyDescent="0.3">
      <c r="A271" s="3"/>
    </row>
    <row r="272" spans="1:1" x14ac:dyDescent="0.3">
      <c r="A272" s="3"/>
    </row>
    <row r="273" spans="1:1" x14ac:dyDescent="0.3">
      <c r="A273" s="3"/>
    </row>
    <row r="274" spans="1:1" x14ac:dyDescent="0.3">
      <c r="A274" s="3"/>
    </row>
    <row r="275" spans="1:1" x14ac:dyDescent="0.3">
      <c r="A275" s="3"/>
    </row>
    <row r="276" spans="1:1" x14ac:dyDescent="0.3">
      <c r="A276" s="3"/>
    </row>
    <row r="277" spans="1:1" x14ac:dyDescent="0.3">
      <c r="A277" s="3"/>
    </row>
    <row r="278" spans="1:1" x14ac:dyDescent="0.3">
      <c r="A278" s="3"/>
    </row>
    <row r="279" spans="1:1" x14ac:dyDescent="0.3">
      <c r="A279" s="3"/>
    </row>
    <row r="280" spans="1:1" x14ac:dyDescent="0.3">
      <c r="A280" s="3"/>
    </row>
    <row r="281" spans="1:1" x14ac:dyDescent="0.3">
      <c r="A281" s="3"/>
    </row>
    <row r="282" spans="1:1" x14ac:dyDescent="0.3">
      <c r="A282" s="3"/>
    </row>
  </sheetData>
  <sheetProtection selectLockedCells="1" selectUnlockedCells="1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F0268-BA7F-4FA4-869B-F241071E3B1B}">
  <sheetPr codeName="Sheet3"/>
  <dimension ref="A1:AL179"/>
  <sheetViews>
    <sheetView zoomScale="80" zoomScaleNormal="8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8.5546875" bestFit="1" customWidth="1"/>
    <col min="2" max="2" width="9.6640625" customWidth="1"/>
    <col min="3" max="32" width="9.33203125" bestFit="1" customWidth="1"/>
    <col min="33" max="33" width="10.33203125" bestFit="1" customWidth="1"/>
    <col min="34" max="34" width="9.33203125" bestFit="1" customWidth="1"/>
    <col min="35" max="35" width="10.33203125" bestFit="1" customWidth="1"/>
    <col min="36" max="36" width="9.33203125" bestFit="1" customWidth="1"/>
  </cols>
  <sheetData>
    <row r="1" spans="1:38" x14ac:dyDescent="0.3">
      <c r="A1" t="str">
        <f>_xll.RHistory("AUDCAD1MO=R;AUDCHF1MO=R;AUDNZD1MO=R;AUDJPY1MO=R;AUD1MO=R;CADCHF1MO=R;CADJPY1MO=R;NZDCAD1MO=R;NZDCHF1MO=R; "&amp;" NZDJPY1MO=R;NZD1MO=R;EURAUD1MO=R;EURCAD1MO=R;EURCHF1MO=R;EURJPY1MO=R;EURNZD1MO=R;EURGBP1MO=R;EUR1MO=R;GBPAUD1MO=R;GBPCAD1MO=R;GBPCHF1MO=R; "&amp;" GBPJPY1MO=R;GBPNZD1MO=R;GBP1MO=R;CHFJPY1MO=R;CHF1MO=R;JPY1MO=R;CAD1MO=R;XAU1MO=R;.VIX;.VXN;.VVIX;.OVX;.MOVE;",".Timestamp;.close","NBROWS:150 TRADETIME:YES INTERVAL:1D",,"NULL:SKIP TSREPEAT:NO CH:Fd",A2)</f>
        <v>Updated at 13:12:45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30</v>
      </c>
      <c r="G1" s="1" t="s">
        <v>37</v>
      </c>
      <c r="H1" s="1" t="s">
        <v>38</v>
      </c>
      <c r="I1" s="1" t="s">
        <v>25</v>
      </c>
      <c r="J1" s="1" t="s">
        <v>26</v>
      </c>
      <c r="K1" s="1" t="s">
        <v>27</v>
      </c>
      <c r="L1" s="1" t="s">
        <v>31</v>
      </c>
      <c r="M1" s="1" t="s">
        <v>9</v>
      </c>
      <c r="N1" s="1" t="s">
        <v>11</v>
      </c>
      <c r="O1" s="1" t="s">
        <v>13</v>
      </c>
      <c r="P1" s="1" t="s">
        <v>14</v>
      </c>
      <c r="Q1" s="1" t="s">
        <v>12</v>
      </c>
      <c r="R1" s="1" t="s">
        <v>10</v>
      </c>
      <c r="S1" s="1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29</v>
      </c>
      <c r="Z1" s="1" t="s">
        <v>28</v>
      </c>
      <c r="AA1" s="1" t="s">
        <v>32</v>
      </c>
      <c r="AB1" s="1" t="s">
        <v>33</v>
      </c>
      <c r="AC1" s="1" t="s">
        <v>34</v>
      </c>
      <c r="AD1" s="1" t="s">
        <v>36</v>
      </c>
      <c r="AE1" s="1" t="s">
        <v>108</v>
      </c>
      <c r="AF1" s="1" t="s">
        <v>109</v>
      </c>
      <c r="AG1" s="1" t="s">
        <v>110</v>
      </c>
      <c r="AH1" s="1" t="s">
        <v>114</v>
      </c>
      <c r="AI1" s="1" t="s">
        <v>129</v>
      </c>
      <c r="AJ1" s="1" t="s">
        <v>122</v>
      </c>
    </row>
    <row r="2" spans="1:38" x14ac:dyDescent="0.3">
      <c r="A2" s="2" t="s">
        <v>58</v>
      </c>
      <c r="B2" s="2" t="s">
        <v>177</v>
      </c>
      <c r="C2" s="2" t="s">
        <v>177</v>
      </c>
      <c r="D2" s="2" t="s">
        <v>177</v>
      </c>
      <c r="E2" s="2" t="s">
        <v>177</v>
      </c>
      <c r="F2" s="2" t="s">
        <v>177</v>
      </c>
      <c r="G2" s="2" t="s">
        <v>177</v>
      </c>
      <c r="H2" s="2" t="s">
        <v>177</v>
      </c>
      <c r="I2" s="2" t="s">
        <v>177</v>
      </c>
      <c r="J2" s="2" t="s">
        <v>177</v>
      </c>
      <c r="K2" s="2" t="s">
        <v>177</v>
      </c>
      <c r="L2" s="2" t="s">
        <v>177</v>
      </c>
      <c r="M2" s="2" t="s">
        <v>177</v>
      </c>
      <c r="N2" s="2" t="s">
        <v>177</v>
      </c>
      <c r="O2" s="2" t="s">
        <v>177</v>
      </c>
      <c r="P2" s="2" t="s">
        <v>177</v>
      </c>
      <c r="Q2" s="2" t="s">
        <v>177</v>
      </c>
      <c r="R2" s="2" t="s">
        <v>177</v>
      </c>
      <c r="S2" s="2" t="s">
        <v>177</v>
      </c>
      <c r="T2" s="2" t="s">
        <v>177</v>
      </c>
      <c r="U2" s="2" t="s">
        <v>177</v>
      </c>
      <c r="V2" s="2" t="s">
        <v>177</v>
      </c>
      <c r="W2" s="2" t="s">
        <v>177</v>
      </c>
      <c r="X2" s="2" t="s">
        <v>177</v>
      </c>
      <c r="Y2" s="2" t="s">
        <v>177</v>
      </c>
      <c r="Z2" s="2" t="s">
        <v>177</v>
      </c>
      <c r="AA2" s="2" t="s">
        <v>177</v>
      </c>
      <c r="AB2" s="2" t="s">
        <v>177</v>
      </c>
      <c r="AC2" s="2" t="s">
        <v>177</v>
      </c>
      <c r="AD2" s="2" t="s">
        <v>177</v>
      </c>
      <c r="AE2" s="2" t="s">
        <v>178</v>
      </c>
      <c r="AF2" s="2" t="s">
        <v>178</v>
      </c>
      <c r="AG2" s="2" t="s">
        <v>178</v>
      </c>
      <c r="AH2" s="2" t="s">
        <v>178</v>
      </c>
      <c r="AI2" s="2" t="s">
        <v>178</v>
      </c>
    </row>
    <row r="3" spans="1:38" x14ac:dyDescent="0.3">
      <c r="A3" s="3">
        <v>44803</v>
      </c>
      <c r="B3" s="7">
        <v>8.7899999999999991</v>
      </c>
      <c r="C3" s="7">
        <v>10.72</v>
      </c>
      <c r="D3" s="7">
        <v>5.97</v>
      </c>
      <c r="E3" s="7">
        <v>12.9</v>
      </c>
      <c r="F3" s="7">
        <v>12.78</v>
      </c>
      <c r="G3" s="7">
        <v>9.51</v>
      </c>
      <c r="H3" s="7">
        <v>12.445</v>
      </c>
      <c r="I3" s="7">
        <v>9.1850000000000005</v>
      </c>
      <c r="J3" s="7">
        <v>10.58</v>
      </c>
      <c r="K3" s="7">
        <v>12.04</v>
      </c>
      <c r="L3" s="7">
        <v>12.72</v>
      </c>
      <c r="M3" s="7">
        <v>10.36</v>
      </c>
      <c r="N3" s="7">
        <v>8.9</v>
      </c>
      <c r="O3" s="7">
        <v>8.89</v>
      </c>
      <c r="P3" s="7">
        <v>12.38</v>
      </c>
      <c r="Q3" s="7">
        <v>10.06</v>
      </c>
      <c r="R3" s="7">
        <v>7.617</v>
      </c>
      <c r="S3" s="7">
        <v>11.34</v>
      </c>
      <c r="T3" s="7">
        <v>8.74</v>
      </c>
      <c r="U3" s="7">
        <v>9.2449999999999992</v>
      </c>
      <c r="V3" s="7">
        <v>9.9600000000000009</v>
      </c>
      <c r="W3" s="7">
        <v>12.09</v>
      </c>
      <c r="X3" s="7">
        <v>8.68</v>
      </c>
      <c r="Y3" s="7">
        <v>12.085000000000001</v>
      </c>
      <c r="Z3" s="7">
        <v>10.225</v>
      </c>
      <c r="AA3" s="7">
        <v>9.48</v>
      </c>
      <c r="AB3" s="7">
        <v>11.93</v>
      </c>
      <c r="AC3" s="7">
        <v>7.79</v>
      </c>
      <c r="AD3" s="7">
        <v>14.154999999999999</v>
      </c>
      <c r="AE3" s="7">
        <v>26.21</v>
      </c>
      <c r="AF3" s="7">
        <v>32.119999999999997</v>
      </c>
      <c r="AG3" s="7">
        <v>91.11</v>
      </c>
      <c r="AH3" s="7">
        <v>49.74</v>
      </c>
      <c r="AI3" s="7">
        <v>127.69</v>
      </c>
      <c r="AJ3" s="9">
        <f>(S3*Main!$H$43/Main!$I$42)+(AB3*Main!$H$44/Main!$I$42)+(Y3*Main!$H$45/Main!$I$42)+(AC3*Main!$H$46/Main!$I$42)+(AA3*Main!$H$47/Main!$I$42)+(F3*Main!$H$48/Main!$I$42)+(L3*Main!$H$49/Main!$I$42)</f>
        <v>11.178105</v>
      </c>
    </row>
    <row r="4" spans="1:38" x14ac:dyDescent="0.3">
      <c r="A4" s="3">
        <v>44802</v>
      </c>
      <c r="B4" s="7">
        <v>8.7750000000000004</v>
      </c>
      <c r="C4" s="9">
        <v>10.695</v>
      </c>
      <c r="D4" s="9">
        <v>5.94</v>
      </c>
      <c r="E4" s="9">
        <v>12.97</v>
      </c>
      <c r="F4" s="9">
        <v>12.63</v>
      </c>
      <c r="G4" s="9">
        <v>9.4250000000000007</v>
      </c>
      <c r="H4" s="9">
        <v>12.49</v>
      </c>
      <c r="I4" s="9">
        <v>8.7200000000000006</v>
      </c>
      <c r="J4" s="9">
        <v>10.57</v>
      </c>
      <c r="K4" s="9">
        <v>12.59</v>
      </c>
      <c r="L4" s="9">
        <v>12.56</v>
      </c>
      <c r="M4" s="9">
        <v>10.220000000000001</v>
      </c>
      <c r="N4" s="9">
        <v>8.9700000000000006</v>
      </c>
      <c r="O4" s="9">
        <v>8.9499999999999993</v>
      </c>
      <c r="P4" s="9">
        <v>12.52</v>
      </c>
      <c r="Q4" s="9">
        <v>10.025</v>
      </c>
      <c r="R4" s="9">
        <v>7.36</v>
      </c>
      <c r="S4" s="9">
        <v>11.5</v>
      </c>
      <c r="T4" s="9">
        <v>8.76</v>
      </c>
      <c r="U4" s="9">
        <v>9.2899999999999991</v>
      </c>
      <c r="V4" s="9">
        <v>9.7100000000000009</v>
      </c>
      <c r="W4" s="9">
        <v>12.17</v>
      </c>
      <c r="X4" s="9">
        <v>8.5500000000000007</v>
      </c>
      <c r="Y4" s="9">
        <v>11.85</v>
      </c>
      <c r="Z4" s="9">
        <v>10.31</v>
      </c>
      <c r="AA4" s="9">
        <v>9.57</v>
      </c>
      <c r="AB4" s="9">
        <v>12.153</v>
      </c>
      <c r="AC4" s="9">
        <v>7.57</v>
      </c>
      <c r="AD4" s="9">
        <v>14.33</v>
      </c>
      <c r="AE4" s="9">
        <v>26.21</v>
      </c>
      <c r="AF4" s="9">
        <v>32.299999999999997</v>
      </c>
      <c r="AG4" s="9">
        <v>91.57</v>
      </c>
      <c r="AH4" s="9">
        <v>47.73</v>
      </c>
      <c r="AI4" s="9">
        <v>130.13999999999999</v>
      </c>
      <c r="AJ4" s="9">
        <f>(S4*Main!$H$43/Main!$I$42)+(AB4*Main!$H$44/Main!$I$42)+(Y4*Main!$H$45/Main!$I$42)+(AC4*Main!$H$46/Main!$I$42)+(AA4*Main!$H$47/Main!$I$42)+(F4*Main!$H$48/Main!$I$42)+(L4*Main!$H$49/Main!$I$42)</f>
        <v>11.249337999999998</v>
      </c>
    </row>
    <row r="5" spans="1:38" x14ac:dyDescent="0.3">
      <c r="A5" s="3">
        <v>44799</v>
      </c>
      <c r="B5" s="7">
        <v>8.4649999999999999</v>
      </c>
      <c r="C5" s="9">
        <v>10.365</v>
      </c>
      <c r="D5" s="9">
        <v>5.8</v>
      </c>
      <c r="E5" s="9">
        <v>12.6</v>
      </c>
      <c r="F5" s="9">
        <v>12.32</v>
      </c>
      <c r="G5" s="9">
        <v>9.23</v>
      </c>
      <c r="H5" s="9">
        <v>12.105</v>
      </c>
      <c r="I5" s="9">
        <v>8.5</v>
      </c>
      <c r="J5" s="9">
        <v>10.26</v>
      </c>
      <c r="K5" s="9">
        <v>12.16</v>
      </c>
      <c r="L5" s="9">
        <v>12.02</v>
      </c>
      <c r="M5" s="9">
        <v>9.93</v>
      </c>
      <c r="N5" s="9">
        <v>8.69</v>
      </c>
      <c r="O5" s="9">
        <v>8.83</v>
      </c>
      <c r="P5" s="9">
        <v>11.943</v>
      </c>
      <c r="Q5" s="9">
        <v>9.56</v>
      </c>
      <c r="R5" s="9">
        <v>6.9749999999999996</v>
      </c>
      <c r="S5" s="9">
        <v>11.22</v>
      </c>
      <c r="T5" s="9">
        <v>8.6</v>
      </c>
      <c r="U5" s="9">
        <v>8.75</v>
      </c>
      <c r="V5" s="9">
        <v>9.36</v>
      </c>
      <c r="W5" s="9">
        <v>11.76</v>
      </c>
      <c r="X5" s="9">
        <v>8.14</v>
      </c>
      <c r="Y5" s="9">
        <v>11.43</v>
      </c>
      <c r="Z5" s="9">
        <v>9.91</v>
      </c>
      <c r="AA5" s="9">
        <v>9.24</v>
      </c>
      <c r="AB5" s="9">
        <v>11.65</v>
      </c>
      <c r="AC5" s="9">
        <v>7.5449999999999999</v>
      </c>
      <c r="AD5" s="9">
        <v>13.85</v>
      </c>
      <c r="AE5" s="9">
        <v>25.56</v>
      </c>
      <c r="AF5" s="9">
        <v>31.72</v>
      </c>
      <c r="AG5" s="9">
        <v>91.66</v>
      </c>
      <c r="AH5" s="9">
        <v>47.08</v>
      </c>
      <c r="AI5" s="9">
        <v>122.95</v>
      </c>
      <c r="AJ5" s="9">
        <f>(S5*Main!$H$43/Main!$I$42)+(AB5*Main!$H$44/Main!$I$42)+(Y5*Main!$H$45/Main!$I$42)+(AC5*Main!$H$46/Main!$I$42)+(AA5*Main!$H$47/Main!$I$42)+(F5*Main!$H$48/Main!$I$42)+(L5*Main!$H$49/Main!$I$42)</f>
        <v>10.937665000000003</v>
      </c>
    </row>
    <row r="6" spans="1:38" x14ac:dyDescent="0.3">
      <c r="A6" s="3">
        <v>44798</v>
      </c>
      <c r="B6" s="7">
        <v>8.4350000000000005</v>
      </c>
      <c r="C6" s="9">
        <v>10.345000000000001</v>
      </c>
      <c r="D6" s="9">
        <v>5.63</v>
      </c>
      <c r="E6" s="9">
        <v>12.64</v>
      </c>
      <c r="F6" s="9">
        <v>12.335000000000001</v>
      </c>
      <c r="G6" s="9">
        <v>9.2149999999999999</v>
      </c>
      <c r="H6" s="9">
        <v>12.515000000000001</v>
      </c>
      <c r="I6" s="9">
        <v>8.8249999999999993</v>
      </c>
      <c r="J6" s="9">
        <v>10.175000000000001</v>
      </c>
      <c r="K6" s="9">
        <v>11.845000000000001</v>
      </c>
      <c r="L6" s="9">
        <v>12.175000000000001</v>
      </c>
      <c r="M6" s="9">
        <v>9.7850000000000001</v>
      </c>
      <c r="N6" s="9">
        <v>8.8800000000000008</v>
      </c>
      <c r="O6" s="9">
        <v>8.7650000000000006</v>
      </c>
      <c r="P6" s="9">
        <v>12.13</v>
      </c>
      <c r="Q6" s="9">
        <v>9.57</v>
      </c>
      <c r="R6" s="9">
        <v>6.843</v>
      </c>
      <c r="S6" s="9">
        <v>11.273</v>
      </c>
      <c r="T6" s="9">
        <v>8.36</v>
      </c>
      <c r="U6" s="9">
        <v>8.6999999999999993</v>
      </c>
      <c r="V6" s="9">
        <v>9.2899999999999991</v>
      </c>
      <c r="W6" s="9">
        <v>11.85</v>
      </c>
      <c r="X6" s="9">
        <v>8.1999999999999993</v>
      </c>
      <c r="Y6" s="9">
        <v>11.36</v>
      </c>
      <c r="Z6" s="9">
        <v>10.17</v>
      </c>
      <c r="AA6" s="9">
        <v>9.36</v>
      </c>
      <c r="AB6" s="9">
        <v>12.02</v>
      </c>
      <c r="AC6" s="9">
        <v>7.56</v>
      </c>
      <c r="AD6" s="9">
        <v>13.993</v>
      </c>
      <c r="AE6" s="9">
        <v>21.78</v>
      </c>
      <c r="AF6" s="9">
        <v>28.08</v>
      </c>
      <c r="AG6" s="9">
        <v>83.32</v>
      </c>
      <c r="AH6" s="9">
        <v>48.78</v>
      </c>
      <c r="AI6" s="9">
        <v>126.33</v>
      </c>
      <c r="AJ6" s="9">
        <f>(S6*Main!$H$43/Main!$I$42)+(AB6*Main!$H$44/Main!$I$42)+(Y6*Main!$H$45/Main!$I$42)+(AC6*Main!$H$46/Main!$I$42)+(AA6*Main!$H$47/Main!$I$42)+(F6*Main!$H$48/Main!$I$42)+(L6*Main!$H$49/Main!$I$42)</f>
        <v>11.019437999999999</v>
      </c>
    </row>
    <row r="7" spans="1:38" x14ac:dyDescent="0.3">
      <c r="A7" s="3">
        <v>44797</v>
      </c>
      <c r="B7" s="7">
        <v>8.66</v>
      </c>
      <c r="C7" s="9">
        <v>10.62</v>
      </c>
      <c r="D7" s="9">
        <v>5.7549999999999999</v>
      </c>
      <c r="E7" s="9">
        <v>12.95</v>
      </c>
      <c r="F7" s="9">
        <v>12.67</v>
      </c>
      <c r="G7" s="9">
        <v>9.7249999999999996</v>
      </c>
      <c r="H7" s="9">
        <v>12.635</v>
      </c>
      <c r="I7" s="9">
        <v>9.0950000000000006</v>
      </c>
      <c r="J7" s="9">
        <v>10.455</v>
      </c>
      <c r="K7" s="9">
        <v>11.895</v>
      </c>
      <c r="L7" s="9">
        <v>12.45</v>
      </c>
      <c r="M7" s="9">
        <v>9.7949999999999999</v>
      </c>
      <c r="N7" s="9">
        <v>9.02</v>
      </c>
      <c r="O7" s="9">
        <v>8.56</v>
      </c>
      <c r="P7" s="9">
        <v>11.885</v>
      </c>
      <c r="Q7" s="9">
        <v>9.5449999999999999</v>
      </c>
      <c r="R7" s="9">
        <v>6.76</v>
      </c>
      <c r="S7" s="9">
        <v>11.391999999999999</v>
      </c>
      <c r="T7" s="9">
        <v>8.59</v>
      </c>
      <c r="U7" s="9">
        <v>8.9949999999999992</v>
      </c>
      <c r="V7" s="9">
        <v>9.58</v>
      </c>
      <c r="W7" s="9">
        <v>12.17</v>
      </c>
      <c r="X7" s="9">
        <v>8.43</v>
      </c>
      <c r="Y7" s="9">
        <v>11.71</v>
      </c>
      <c r="Z7" s="9">
        <v>10.215</v>
      </c>
      <c r="AA7" s="9">
        <v>9.74</v>
      </c>
      <c r="AB7" s="9">
        <v>11.94</v>
      </c>
      <c r="AC7" s="9">
        <v>7.93</v>
      </c>
      <c r="AD7" s="9">
        <v>14.43</v>
      </c>
      <c r="AE7" s="9">
        <v>22.82</v>
      </c>
      <c r="AF7" s="9">
        <v>28.96</v>
      </c>
      <c r="AG7" s="9">
        <v>86.45</v>
      </c>
      <c r="AH7" s="9">
        <v>48.33</v>
      </c>
      <c r="AI7" s="9">
        <v>133.13</v>
      </c>
      <c r="AJ7" s="9">
        <f>(S7*Main!$H$43/Main!$I$42)+(AB7*Main!$H$44/Main!$I$42)+(Y7*Main!$H$45/Main!$I$42)+(AC7*Main!$H$46/Main!$I$42)+(AA7*Main!$H$47/Main!$I$42)+(F7*Main!$H$48/Main!$I$42)+(L7*Main!$H$49/Main!$I$42)</f>
        <v>11.178911999999999</v>
      </c>
    </row>
    <row r="8" spans="1:38" x14ac:dyDescent="0.3">
      <c r="A8" s="11">
        <v>44796</v>
      </c>
      <c r="B8" s="7">
        <v>8.7949999999999999</v>
      </c>
      <c r="C8" s="9">
        <v>10.715</v>
      </c>
      <c r="D8" s="9">
        <v>5.89</v>
      </c>
      <c r="E8" s="9">
        <v>12.91</v>
      </c>
      <c r="F8" s="9">
        <v>12.935</v>
      </c>
      <c r="G8" s="9">
        <v>9.77</v>
      </c>
      <c r="H8" s="9">
        <v>12.775</v>
      </c>
      <c r="I8" s="9">
        <v>9.3249999999999993</v>
      </c>
      <c r="J8" s="9">
        <v>10.53</v>
      </c>
      <c r="K8" s="9">
        <v>12.164999999999999</v>
      </c>
      <c r="L8" s="9">
        <v>12.65</v>
      </c>
      <c r="M8" s="9">
        <v>9.89</v>
      </c>
      <c r="N8" s="9">
        <v>8.89</v>
      </c>
      <c r="O8" s="9">
        <v>8.5299999999999994</v>
      </c>
      <c r="P8" s="9">
        <v>11.9</v>
      </c>
      <c r="Q8" s="9">
        <v>9.5649999999999995</v>
      </c>
      <c r="R8" s="9">
        <v>6.92</v>
      </c>
      <c r="S8" s="9">
        <v>11.29</v>
      </c>
      <c r="T8" s="9">
        <v>8.59</v>
      </c>
      <c r="U8" s="9">
        <v>9.1</v>
      </c>
      <c r="V8" s="9">
        <v>9.64</v>
      </c>
      <c r="W8" s="9">
        <v>12.14</v>
      </c>
      <c r="X8" s="9">
        <v>8.5</v>
      </c>
      <c r="Y8" s="9">
        <v>11.8</v>
      </c>
      <c r="Z8" s="9">
        <v>10.035</v>
      </c>
      <c r="AA8" s="9">
        <v>9.73</v>
      </c>
      <c r="AB8" s="9">
        <v>11.78</v>
      </c>
      <c r="AC8" s="9">
        <v>7.9</v>
      </c>
      <c r="AD8" s="9">
        <v>14.81</v>
      </c>
      <c r="AE8" s="9">
        <v>24.11</v>
      </c>
      <c r="AF8" s="9">
        <v>29.69</v>
      </c>
      <c r="AG8" s="9">
        <v>93.34</v>
      </c>
      <c r="AH8" s="9">
        <v>47.35</v>
      </c>
      <c r="AI8" s="9">
        <v>133.85</v>
      </c>
      <c r="AJ8" s="9">
        <f>(S8*Main!$H$43/Main!$I$42)+(AB8*Main!$H$44/Main!$I$42)+(Y8*Main!$H$45/Main!$I$42)+(AC8*Main!$H$46/Main!$I$42)+(AA8*Main!$H$47/Main!$I$42)+(F8*Main!$H$48/Main!$I$42)+(L8*Main!$H$49/Main!$I$42)</f>
        <v>11.115784999999999</v>
      </c>
      <c r="AL8" t="s">
        <v>133</v>
      </c>
    </row>
    <row r="9" spans="1:38" x14ac:dyDescent="0.3">
      <c r="A9" s="3">
        <v>44795</v>
      </c>
      <c r="B9" s="7">
        <v>8.89</v>
      </c>
      <c r="C9" s="9">
        <v>10.935</v>
      </c>
      <c r="D9" s="9">
        <v>5.9</v>
      </c>
      <c r="E9" s="9">
        <v>13.045</v>
      </c>
      <c r="F9" s="9">
        <v>13.05</v>
      </c>
      <c r="G9" s="9">
        <v>10.07</v>
      </c>
      <c r="H9" s="9">
        <v>13.11</v>
      </c>
      <c r="I9" s="9">
        <v>8.89</v>
      </c>
      <c r="J9" s="9">
        <v>10.69</v>
      </c>
      <c r="K9" s="9">
        <v>12.3</v>
      </c>
      <c r="L9" s="9">
        <v>12.695</v>
      </c>
      <c r="M9" s="9">
        <v>10.08</v>
      </c>
      <c r="N9" s="9">
        <v>9.2200000000000006</v>
      </c>
      <c r="O9" s="9">
        <v>8.52</v>
      </c>
      <c r="P9" s="9">
        <v>12.22</v>
      </c>
      <c r="Q9" s="9">
        <v>9.8049999999999997</v>
      </c>
      <c r="R9" s="9">
        <v>7.02</v>
      </c>
      <c r="S9" s="9">
        <v>11.657999999999999</v>
      </c>
      <c r="T9" s="9">
        <v>8.85</v>
      </c>
      <c r="U9" s="9">
        <v>9.5299999999999994</v>
      </c>
      <c r="V9" s="9">
        <v>9.91</v>
      </c>
      <c r="W9" s="9">
        <v>12.53</v>
      </c>
      <c r="X9" s="9">
        <v>8.69</v>
      </c>
      <c r="Y9" s="9">
        <v>12.14</v>
      </c>
      <c r="Z9" s="9">
        <v>10.255000000000001</v>
      </c>
      <c r="AA9" s="9">
        <v>9.91</v>
      </c>
      <c r="AB9" s="9">
        <v>12.09</v>
      </c>
      <c r="AC9" s="9">
        <v>8.18</v>
      </c>
      <c r="AD9" s="9">
        <v>14.93</v>
      </c>
      <c r="AE9" s="9">
        <v>23.8</v>
      </c>
      <c r="AF9" s="9">
        <v>29.65</v>
      </c>
      <c r="AG9" s="9">
        <v>94.75</v>
      </c>
      <c r="AH9" s="9">
        <v>50.64</v>
      </c>
      <c r="AI9" s="9">
        <v>135.88999999999999</v>
      </c>
      <c r="AJ9" s="9">
        <f>(S9*Main!$H$43/Main!$I$42)+(AB9*Main!$H$44/Main!$I$42)+(Y9*Main!$H$45/Main!$I$42)+(AC9*Main!$H$46/Main!$I$42)+(AA9*Main!$H$47/Main!$I$42)+(F9*Main!$H$48/Main!$I$42)+(L9*Main!$H$49/Main!$I$42)</f>
        <v>11.445693000000002</v>
      </c>
    </row>
    <row r="10" spans="1:38" x14ac:dyDescent="0.3">
      <c r="A10" s="3">
        <v>44792</v>
      </c>
      <c r="B10" s="7">
        <v>8.6150000000000002</v>
      </c>
      <c r="C10" s="9">
        <v>10.225</v>
      </c>
      <c r="D10" s="9">
        <v>5.6</v>
      </c>
      <c r="E10" s="9">
        <v>12.835000000000001</v>
      </c>
      <c r="F10" s="9">
        <v>12.07</v>
      </c>
      <c r="G10" s="9">
        <v>9.06</v>
      </c>
      <c r="H10" s="9">
        <v>12.595000000000001</v>
      </c>
      <c r="I10" s="9">
        <v>9.06</v>
      </c>
      <c r="J10" s="9">
        <v>9.8000000000000007</v>
      </c>
      <c r="K10" s="9">
        <v>12.34</v>
      </c>
      <c r="L10" s="9">
        <v>11.83</v>
      </c>
      <c r="M10" s="9">
        <v>9.52</v>
      </c>
      <c r="N10" s="9">
        <v>8.69</v>
      </c>
      <c r="O10" s="9">
        <v>7.54</v>
      </c>
      <c r="P10" s="9">
        <v>11.68</v>
      </c>
      <c r="Q10" s="9">
        <v>9.26</v>
      </c>
      <c r="R10" s="9">
        <v>6.8780000000000001</v>
      </c>
      <c r="S10" s="9">
        <v>10.532999999999999</v>
      </c>
      <c r="T10" s="9">
        <v>8.3000000000000007</v>
      </c>
      <c r="U10" s="9">
        <v>8.4700000000000006</v>
      </c>
      <c r="V10" s="9">
        <v>9.1999999999999993</v>
      </c>
      <c r="W10" s="9">
        <v>12.03</v>
      </c>
      <c r="X10" s="9">
        <v>8.2100000000000009</v>
      </c>
      <c r="Y10" s="9">
        <v>11.15</v>
      </c>
      <c r="Z10" s="9">
        <v>9.8450000000000006</v>
      </c>
      <c r="AA10" s="9">
        <v>8.6999999999999993</v>
      </c>
      <c r="AB10" s="9">
        <v>11.59</v>
      </c>
      <c r="AC10" s="9">
        <v>7.56</v>
      </c>
      <c r="AD10" s="9">
        <v>13.49</v>
      </c>
      <c r="AE10" s="9">
        <v>20.6</v>
      </c>
      <c r="AF10" s="9">
        <v>26.74</v>
      </c>
      <c r="AG10" s="9">
        <v>89.77</v>
      </c>
      <c r="AH10" s="9">
        <v>50.34</v>
      </c>
      <c r="AI10" s="9">
        <v>123.81</v>
      </c>
      <c r="AJ10" s="9">
        <f>(S10*Main!$H$43/Main!$I$42)+(AB10*Main!$H$44/Main!$I$42)+(Y10*Main!$H$45/Main!$I$42)+(AC10*Main!$H$46/Main!$I$42)+(AA10*Main!$H$47/Main!$I$42)+(F10*Main!$H$48/Main!$I$42)+(L10*Main!$H$49/Main!$I$42)</f>
        <v>10.473158000000002</v>
      </c>
    </row>
    <row r="11" spans="1:38" x14ac:dyDescent="0.3">
      <c r="A11" s="3">
        <v>44791</v>
      </c>
      <c r="B11" s="7">
        <v>8.2899999999999991</v>
      </c>
      <c r="C11" s="9">
        <v>10.135</v>
      </c>
      <c r="D11" s="9">
        <v>5.55</v>
      </c>
      <c r="E11" s="9">
        <v>12.705</v>
      </c>
      <c r="F11" s="9">
        <v>11.76</v>
      </c>
      <c r="G11" s="9">
        <v>9.0950000000000006</v>
      </c>
      <c r="H11" s="9">
        <v>12.365</v>
      </c>
      <c r="I11" s="9">
        <v>8.4700000000000006</v>
      </c>
      <c r="J11" s="9">
        <v>9.77</v>
      </c>
      <c r="K11" s="9">
        <v>12.28</v>
      </c>
      <c r="L11" s="9">
        <v>11.44</v>
      </c>
      <c r="M11" s="9">
        <v>9.27</v>
      </c>
      <c r="N11" s="9">
        <v>8.52</v>
      </c>
      <c r="O11" s="9">
        <v>7.4450000000000003</v>
      </c>
      <c r="P11" s="9">
        <v>11.414999999999999</v>
      </c>
      <c r="Q11" s="9">
        <v>9.01</v>
      </c>
      <c r="R11" s="9">
        <v>6.38</v>
      </c>
      <c r="S11" s="9">
        <v>9.98</v>
      </c>
      <c r="T11" s="9">
        <v>8.2249999999999996</v>
      </c>
      <c r="U11" s="9">
        <v>8.59</v>
      </c>
      <c r="V11" s="9">
        <v>8.9</v>
      </c>
      <c r="W11" s="9">
        <v>11.79</v>
      </c>
      <c r="X11" s="9">
        <v>8.0500000000000007</v>
      </c>
      <c r="Y11" s="9">
        <v>10.56</v>
      </c>
      <c r="Z11" s="9">
        <v>9.91</v>
      </c>
      <c r="AA11" s="9">
        <v>8.58</v>
      </c>
      <c r="AB11" s="9">
        <v>10.99</v>
      </c>
      <c r="AC11" s="9">
        <v>7.49</v>
      </c>
      <c r="AD11" s="9">
        <v>13.494999999999999</v>
      </c>
      <c r="AE11" s="9">
        <v>19.559999999999999</v>
      </c>
      <c r="AF11" s="9">
        <v>25.52</v>
      </c>
      <c r="AG11" s="9">
        <v>86.46</v>
      </c>
      <c r="AH11" s="9">
        <v>47.41</v>
      </c>
      <c r="AI11" s="9">
        <v>120.26</v>
      </c>
      <c r="AJ11" s="9">
        <f>(S11*Main!$H$43/Main!$I$42)+(AB11*Main!$H$44/Main!$I$42)+(Y11*Main!$H$45/Main!$I$42)+(AC11*Main!$H$46/Main!$I$42)+(AA11*Main!$H$47/Main!$I$42)+(F11*Main!$H$48/Main!$I$42)+(L11*Main!$H$49/Main!$I$42)</f>
        <v>9.9774300000000018</v>
      </c>
    </row>
    <row r="12" spans="1:38" x14ac:dyDescent="0.3">
      <c r="A12" s="3">
        <v>44790</v>
      </c>
      <c r="B12" s="7">
        <v>8.4700000000000006</v>
      </c>
      <c r="C12" s="9">
        <v>10.244999999999999</v>
      </c>
      <c r="D12" s="9">
        <v>5.7149999999999999</v>
      </c>
      <c r="E12" s="9">
        <v>12.935</v>
      </c>
      <c r="F12" s="9">
        <v>12.01</v>
      </c>
      <c r="G12" s="9">
        <v>8.92</v>
      </c>
      <c r="H12" s="9">
        <v>12.33</v>
      </c>
      <c r="I12" s="9">
        <v>8.61</v>
      </c>
      <c r="J12" s="9">
        <v>9.7550000000000008</v>
      </c>
      <c r="K12" s="9">
        <v>12.48</v>
      </c>
      <c r="L12" s="9">
        <v>11.69</v>
      </c>
      <c r="M12" s="9">
        <v>9.3000000000000007</v>
      </c>
      <c r="N12" s="9">
        <v>8.2799999999999994</v>
      </c>
      <c r="O12" s="9">
        <v>7.48</v>
      </c>
      <c r="P12" s="9">
        <v>11.425000000000001</v>
      </c>
      <c r="Q12" s="9">
        <v>9.0150000000000006</v>
      </c>
      <c r="R12" s="9">
        <v>6.3869999999999996</v>
      </c>
      <c r="S12" s="9">
        <v>9.8230000000000004</v>
      </c>
      <c r="T12" s="9">
        <v>8.25</v>
      </c>
      <c r="U12" s="9">
        <v>8.2899999999999991</v>
      </c>
      <c r="V12" s="9">
        <v>8.66</v>
      </c>
      <c r="W12" s="9">
        <v>11.55</v>
      </c>
      <c r="X12" s="9">
        <v>8.1</v>
      </c>
      <c r="Y12" s="9">
        <v>10.23</v>
      </c>
      <c r="Z12" s="9">
        <v>9.5350000000000001</v>
      </c>
      <c r="AA12" s="9">
        <v>8.4499999999999993</v>
      </c>
      <c r="AB12" s="9">
        <v>10.94</v>
      </c>
      <c r="AC12" s="9">
        <v>7.5</v>
      </c>
      <c r="AD12" s="9">
        <v>13.6</v>
      </c>
      <c r="AE12" s="9">
        <v>19.899999999999999</v>
      </c>
      <c r="AF12" s="9">
        <v>26.33</v>
      </c>
      <c r="AG12" s="9">
        <v>87.47</v>
      </c>
      <c r="AH12" s="9">
        <v>51.55</v>
      </c>
      <c r="AI12" s="9">
        <v>117.7</v>
      </c>
      <c r="AJ12" s="9">
        <f>(S12*Main!$H$43/Main!$I$42)+(AB12*Main!$H$44/Main!$I$42)+(Y12*Main!$H$45/Main!$I$42)+(AC12*Main!$H$46/Main!$I$42)+(AA12*Main!$H$47/Main!$I$42)+(F12*Main!$H$48/Main!$I$42)+(L12*Main!$H$49/Main!$I$42)</f>
        <v>9.8476579999999991</v>
      </c>
    </row>
    <row r="13" spans="1:38" x14ac:dyDescent="0.3">
      <c r="A13" s="3">
        <v>44789</v>
      </c>
      <c r="B13" s="7">
        <v>8.2449999999999992</v>
      </c>
      <c r="C13" s="9">
        <v>9.9749999999999996</v>
      </c>
      <c r="D13" s="9">
        <v>5.875</v>
      </c>
      <c r="E13" s="9">
        <v>12.89</v>
      </c>
      <c r="F13" s="9">
        <v>11.77</v>
      </c>
      <c r="G13" s="9">
        <v>8.86</v>
      </c>
      <c r="H13" s="9">
        <v>11.824999999999999</v>
      </c>
      <c r="I13" s="9">
        <v>8.5250000000000004</v>
      </c>
      <c r="J13" s="9">
        <v>9.81</v>
      </c>
      <c r="K13" s="9">
        <v>11.93</v>
      </c>
      <c r="L13" s="9">
        <v>11.74</v>
      </c>
      <c r="M13" s="9">
        <v>9.125</v>
      </c>
      <c r="N13" s="9">
        <v>8.16</v>
      </c>
      <c r="O13" s="9">
        <v>7.43</v>
      </c>
      <c r="P13" s="9">
        <v>11.35</v>
      </c>
      <c r="Q13" s="9">
        <v>9.1449999999999996</v>
      </c>
      <c r="R13" s="9">
        <v>6.45</v>
      </c>
      <c r="S13" s="9">
        <v>9.8000000000000007</v>
      </c>
      <c r="T13" s="9">
        <v>8.02</v>
      </c>
      <c r="U13" s="9">
        <v>8.17</v>
      </c>
      <c r="V13" s="9">
        <v>8.75</v>
      </c>
      <c r="W13" s="9">
        <v>11.29</v>
      </c>
      <c r="X13" s="9">
        <v>8.15</v>
      </c>
      <c r="Y13" s="9">
        <v>9.85</v>
      </c>
      <c r="Z13" s="9">
        <v>9.26</v>
      </c>
      <c r="AA13" s="9">
        <v>8.4700000000000006</v>
      </c>
      <c r="AB13" s="9">
        <v>10.43</v>
      </c>
      <c r="AC13" s="9">
        <v>7.2949999999999999</v>
      </c>
      <c r="AD13" s="9">
        <v>13.135</v>
      </c>
      <c r="AE13" s="9">
        <v>19.690000000000001</v>
      </c>
      <c r="AF13" s="9">
        <v>25.55</v>
      </c>
      <c r="AG13" s="9">
        <v>88.05</v>
      </c>
      <c r="AH13" s="9">
        <v>50.25</v>
      </c>
      <c r="AI13" s="9">
        <v>116.83</v>
      </c>
      <c r="AJ13" s="9">
        <f>(S13*Main!$H$43/Main!$I$42)+(AB13*Main!$H$44/Main!$I$42)+(Y13*Main!$H$45/Main!$I$42)+(AC13*Main!$H$46/Main!$I$42)+(AA13*Main!$H$47/Main!$I$42)+(F13*Main!$H$48/Main!$I$42)+(L13*Main!$H$49/Main!$I$42)</f>
        <v>9.6979049999999987</v>
      </c>
    </row>
    <row r="14" spans="1:38" x14ac:dyDescent="0.3">
      <c r="A14" s="3">
        <v>44788</v>
      </c>
      <c r="B14" s="7">
        <v>8.1999999999999993</v>
      </c>
      <c r="C14" s="9">
        <v>10</v>
      </c>
      <c r="D14" s="9">
        <v>5.6950000000000003</v>
      </c>
      <c r="E14" s="9">
        <v>12.77</v>
      </c>
      <c r="F14" s="9">
        <v>11.65</v>
      </c>
      <c r="G14" s="9">
        <v>8.91</v>
      </c>
      <c r="H14" s="9">
        <v>11.63</v>
      </c>
      <c r="I14" s="9">
        <v>8.61</v>
      </c>
      <c r="J14" s="9">
        <v>9.7100000000000009</v>
      </c>
      <c r="K14" s="9">
        <v>12.15</v>
      </c>
      <c r="L14" s="9">
        <v>11.47</v>
      </c>
      <c r="M14" s="9">
        <v>9.1999999999999993</v>
      </c>
      <c r="N14" s="9">
        <v>8.2100000000000009</v>
      </c>
      <c r="O14" s="9">
        <v>7.36</v>
      </c>
      <c r="P14" s="9">
        <v>11.25</v>
      </c>
      <c r="Q14" s="9">
        <v>9.1050000000000004</v>
      </c>
      <c r="R14" s="9">
        <v>6.343</v>
      </c>
      <c r="S14" s="9">
        <v>9.7200000000000006</v>
      </c>
      <c r="T14" s="9">
        <v>8.08</v>
      </c>
      <c r="U14" s="9">
        <v>7.97</v>
      </c>
      <c r="V14" s="9">
        <v>8.61</v>
      </c>
      <c r="W14" s="9">
        <v>11.05</v>
      </c>
      <c r="X14" s="9">
        <v>8</v>
      </c>
      <c r="Y14" s="9">
        <v>9.74</v>
      </c>
      <c r="Z14" s="9">
        <v>9.0350000000000001</v>
      </c>
      <c r="AA14" s="9">
        <v>8.4600000000000009</v>
      </c>
      <c r="AB14" s="9">
        <v>10.1</v>
      </c>
      <c r="AC14" s="9">
        <v>7.3849999999999998</v>
      </c>
      <c r="AD14" s="9">
        <v>13.785</v>
      </c>
      <c r="AE14" s="9">
        <v>19.95</v>
      </c>
      <c r="AF14" s="9">
        <v>25.4</v>
      </c>
      <c r="AG14" s="9">
        <v>88.73</v>
      </c>
      <c r="AH14" s="9">
        <v>46.63</v>
      </c>
      <c r="AI14" s="9">
        <v>113.82</v>
      </c>
      <c r="AJ14" s="9">
        <f>(S14*Main!$H$43/Main!$I$42)+(AB14*Main!$H$44/Main!$I$42)+(Y14*Main!$H$45/Main!$I$42)+(AC14*Main!$H$46/Main!$I$42)+(AA14*Main!$H$47/Main!$I$42)+(F14*Main!$H$48/Main!$I$42)+(L14*Main!$H$49/Main!$I$42)</f>
        <v>9.593494999999999</v>
      </c>
    </row>
    <row r="15" spans="1:38" x14ac:dyDescent="0.3">
      <c r="A15" s="3">
        <v>44785</v>
      </c>
      <c r="B15" s="7">
        <v>7.46</v>
      </c>
      <c r="C15" s="9">
        <v>8.9499999999999993</v>
      </c>
      <c r="D15" s="9">
        <v>5.16</v>
      </c>
      <c r="E15" s="9">
        <v>11.59</v>
      </c>
      <c r="F15" s="9">
        <v>10.45</v>
      </c>
      <c r="G15" s="9">
        <v>7.94</v>
      </c>
      <c r="H15" s="9">
        <v>11.095000000000001</v>
      </c>
      <c r="I15" s="9">
        <v>7.71</v>
      </c>
      <c r="J15" s="9">
        <v>8.75</v>
      </c>
      <c r="K15" s="9">
        <v>10.904999999999999</v>
      </c>
      <c r="L15" s="9">
        <v>10.23</v>
      </c>
      <c r="M15" s="9">
        <v>8.31</v>
      </c>
      <c r="N15" s="9">
        <v>7.35</v>
      </c>
      <c r="O15" s="9">
        <v>6.77</v>
      </c>
      <c r="P15" s="9">
        <v>10.19</v>
      </c>
      <c r="Q15" s="9">
        <v>8.1150000000000002</v>
      </c>
      <c r="R15" s="9">
        <v>5.58</v>
      </c>
      <c r="S15" s="9">
        <v>8.6199999999999992</v>
      </c>
      <c r="T15" s="9">
        <v>7.2450000000000001</v>
      </c>
      <c r="U15" s="9">
        <v>6.87</v>
      </c>
      <c r="V15" s="9">
        <v>7.74</v>
      </c>
      <c r="W15" s="9">
        <v>10.210000000000001</v>
      </c>
      <c r="X15" s="9">
        <v>6.57</v>
      </c>
      <c r="Y15" s="9">
        <v>8.76</v>
      </c>
      <c r="Z15" s="9">
        <v>8.86</v>
      </c>
      <c r="AA15" s="9">
        <v>7.6</v>
      </c>
      <c r="AB15" s="9">
        <v>9.7200000000000006</v>
      </c>
      <c r="AC15" s="9">
        <v>6.5149999999999997</v>
      </c>
      <c r="AD15" s="9">
        <v>13.21</v>
      </c>
      <c r="AE15" s="9">
        <v>19.53</v>
      </c>
      <c r="AF15" s="9">
        <v>25.18</v>
      </c>
      <c r="AG15" s="9">
        <v>91.01</v>
      </c>
      <c r="AH15" s="9">
        <v>44</v>
      </c>
      <c r="AI15" s="9">
        <v>106.28</v>
      </c>
      <c r="AJ15" s="9">
        <f>(S15*Main!$H$43/Main!$I$42)+(AB15*Main!$H$44/Main!$I$42)+(Y15*Main!$H$45/Main!$I$42)+(AC15*Main!$H$46/Main!$I$42)+(AA15*Main!$H$47/Main!$I$42)+(F15*Main!$H$48/Main!$I$42)+(L15*Main!$H$49/Main!$I$42)</f>
        <v>8.6302249999999976</v>
      </c>
    </row>
    <row r="16" spans="1:38" x14ac:dyDescent="0.3">
      <c r="A16" s="3">
        <v>44784</v>
      </c>
      <c r="B16" s="7">
        <v>7.2450000000000001</v>
      </c>
      <c r="C16" s="9">
        <v>8.9049999999999994</v>
      </c>
      <c r="D16" s="9">
        <v>5.0949999999999998</v>
      </c>
      <c r="E16" s="9">
        <v>11.88</v>
      </c>
      <c r="F16" s="9">
        <v>10.35</v>
      </c>
      <c r="G16" s="9">
        <v>7.915</v>
      </c>
      <c r="H16" s="9">
        <v>11.425000000000001</v>
      </c>
      <c r="I16" s="9">
        <v>7.63</v>
      </c>
      <c r="J16" s="9">
        <v>8.7799999999999994</v>
      </c>
      <c r="K16" s="9">
        <v>11.44</v>
      </c>
      <c r="L16" s="9">
        <v>10.050000000000001</v>
      </c>
      <c r="M16" s="9">
        <v>8.11</v>
      </c>
      <c r="N16" s="9">
        <v>7.14</v>
      </c>
      <c r="O16" s="9">
        <v>6.85</v>
      </c>
      <c r="P16" s="9">
        <v>10.38</v>
      </c>
      <c r="Q16" s="9">
        <v>7.9249999999999998</v>
      </c>
      <c r="R16" s="9">
        <v>5.57</v>
      </c>
      <c r="S16" s="9">
        <v>8.375</v>
      </c>
      <c r="T16" s="9">
        <v>6.93</v>
      </c>
      <c r="U16" s="9">
        <v>6.99</v>
      </c>
      <c r="V16" s="9">
        <v>7.52</v>
      </c>
      <c r="W16" s="9">
        <v>10.37</v>
      </c>
      <c r="X16" s="9">
        <v>6.98</v>
      </c>
      <c r="Y16" s="9">
        <v>8.4600000000000009</v>
      </c>
      <c r="Z16" s="9">
        <v>9.0350000000000001</v>
      </c>
      <c r="AA16" s="9">
        <v>7.47</v>
      </c>
      <c r="AB16" s="9">
        <v>10.050000000000001</v>
      </c>
      <c r="AC16" s="9">
        <v>6.6</v>
      </c>
      <c r="AD16" s="9">
        <v>13.48</v>
      </c>
      <c r="AE16" s="9">
        <v>20.2</v>
      </c>
      <c r="AF16" s="9">
        <v>26.13</v>
      </c>
      <c r="AG16" s="9">
        <v>90.84</v>
      </c>
      <c r="AH16" s="9">
        <v>45.37</v>
      </c>
      <c r="AI16" s="9">
        <v>111.11</v>
      </c>
      <c r="AJ16" s="9">
        <f>(S16*Main!$H$43/Main!$I$42)+(AB16*Main!$H$44/Main!$I$42)+(Y16*Main!$H$45/Main!$I$42)+(AC16*Main!$H$46/Main!$I$42)+(AA16*Main!$H$47/Main!$I$42)+(F16*Main!$H$48/Main!$I$42)+(L16*Main!$H$49/Main!$I$42)</f>
        <v>8.4954600000000013</v>
      </c>
    </row>
    <row r="17" spans="1:36" x14ac:dyDescent="0.3">
      <c r="A17" s="11">
        <v>44783</v>
      </c>
      <c r="B17" s="7">
        <v>7.49</v>
      </c>
      <c r="C17" s="9">
        <v>9.24</v>
      </c>
      <c r="D17" s="9">
        <v>5.24</v>
      </c>
      <c r="E17" s="9">
        <v>12.23</v>
      </c>
      <c r="F17" s="9">
        <v>10.47</v>
      </c>
      <c r="G17" s="9">
        <v>8.1950000000000003</v>
      </c>
      <c r="H17" s="9">
        <v>11.625</v>
      </c>
      <c r="I17" s="9">
        <v>7.88</v>
      </c>
      <c r="J17" s="9">
        <v>8.9849999999999994</v>
      </c>
      <c r="K17" s="9">
        <v>11.635</v>
      </c>
      <c r="L17" s="9">
        <v>10.199999999999999</v>
      </c>
      <c r="M17" s="9">
        <v>8.2349999999999994</v>
      </c>
      <c r="N17" s="9">
        <v>7.45</v>
      </c>
      <c r="O17" s="9">
        <v>7.165</v>
      </c>
      <c r="P17" s="9">
        <v>10.738</v>
      </c>
      <c r="Q17" s="9">
        <v>8.1199999999999992</v>
      </c>
      <c r="R17" s="9">
        <v>5.92</v>
      </c>
      <c r="S17" s="9">
        <v>8.6080000000000005</v>
      </c>
      <c r="T17" s="9">
        <v>6.96</v>
      </c>
      <c r="U17" s="9">
        <v>7.04</v>
      </c>
      <c r="V17" s="9">
        <v>7.83</v>
      </c>
      <c r="W17" s="9">
        <v>10.54</v>
      </c>
      <c r="X17" s="9">
        <v>6.73</v>
      </c>
      <c r="Y17" s="9">
        <v>8.68</v>
      </c>
      <c r="Z17" s="9">
        <v>9.23</v>
      </c>
      <c r="AA17" s="9">
        <v>7.52</v>
      </c>
      <c r="AB17" s="9">
        <v>9.9849999999999994</v>
      </c>
      <c r="AC17" s="9">
        <v>6.5750000000000002</v>
      </c>
      <c r="AD17" s="9">
        <v>13.77</v>
      </c>
      <c r="AE17" s="9">
        <v>19.739999999999998</v>
      </c>
      <c r="AF17" s="9">
        <v>25.72</v>
      </c>
      <c r="AG17" s="9">
        <v>90.04</v>
      </c>
      <c r="AH17" s="9">
        <v>46.56</v>
      </c>
      <c r="AI17" s="9">
        <v>115.26</v>
      </c>
      <c r="AJ17" s="9">
        <f>(S17*Main!$H$43/Main!$I$42)+(AB17*Main!$H$44/Main!$I$42)+(Y17*Main!$H$45/Main!$I$42)+(AC17*Main!$H$46/Main!$I$42)+(AA17*Main!$H$47/Main!$I$42)+(F17*Main!$H$48/Main!$I$42)+(L17*Main!$H$49/Main!$I$42)</f>
        <v>8.6522030000000001</v>
      </c>
    </row>
    <row r="18" spans="1:36" x14ac:dyDescent="0.3">
      <c r="A18" s="3">
        <v>44782</v>
      </c>
      <c r="B18" s="7">
        <v>7.9649999999999999</v>
      </c>
      <c r="C18" s="9">
        <v>9.8650000000000002</v>
      </c>
      <c r="D18" s="9">
        <v>5.56</v>
      </c>
      <c r="E18" s="9">
        <v>12.765000000000001</v>
      </c>
      <c r="F18" s="9">
        <v>11.34</v>
      </c>
      <c r="G18" s="9">
        <v>8.5950000000000006</v>
      </c>
      <c r="H18" s="9">
        <v>12.04</v>
      </c>
      <c r="I18" s="9">
        <v>8.0500000000000007</v>
      </c>
      <c r="J18" s="9">
        <v>9.5399999999999991</v>
      </c>
      <c r="K18" s="9">
        <v>12.25</v>
      </c>
      <c r="L18" s="9">
        <v>10.94</v>
      </c>
      <c r="M18" s="9">
        <v>8.6</v>
      </c>
      <c r="N18" s="9">
        <v>7.76</v>
      </c>
      <c r="O18" s="9">
        <v>7.55</v>
      </c>
      <c r="P18" s="9">
        <v>11.19</v>
      </c>
      <c r="Q18" s="9">
        <v>8.58</v>
      </c>
      <c r="R18" s="9">
        <v>6.28</v>
      </c>
      <c r="S18" s="9">
        <v>9.0250000000000004</v>
      </c>
      <c r="T18" s="9">
        <v>7.47</v>
      </c>
      <c r="U18" s="9">
        <v>7.63</v>
      </c>
      <c r="V18" s="9">
        <v>8.34</v>
      </c>
      <c r="W18" s="9">
        <v>11.1</v>
      </c>
      <c r="X18" s="9">
        <v>7.49</v>
      </c>
      <c r="Y18" s="9">
        <v>9.44</v>
      </c>
      <c r="Z18" s="9">
        <v>9.65</v>
      </c>
      <c r="AA18" s="9">
        <v>8.0500000000000007</v>
      </c>
      <c r="AB18" s="9">
        <v>10.33</v>
      </c>
      <c r="AC18" s="9">
        <v>6.9450000000000003</v>
      </c>
      <c r="AD18" s="9">
        <v>14.43</v>
      </c>
      <c r="AE18" s="9">
        <v>21.77</v>
      </c>
      <c r="AF18" s="9">
        <v>28.41</v>
      </c>
      <c r="AG18" s="9">
        <v>87.49</v>
      </c>
      <c r="AH18" s="9">
        <v>46.23</v>
      </c>
      <c r="AI18" s="9">
        <v>125.12</v>
      </c>
      <c r="AJ18" s="9">
        <f>(S18*Main!$H$43/Main!$I$42)+(AB18*Main!$H$44/Main!$I$42)+(Y18*Main!$H$45/Main!$I$42)+(AC18*Main!$H$46/Main!$I$42)+(AA18*Main!$H$47/Main!$I$42)+(F18*Main!$H$48/Main!$I$42)+(L18*Main!$H$49/Main!$I$42)</f>
        <v>9.1163149999999984</v>
      </c>
    </row>
    <row r="19" spans="1:36" x14ac:dyDescent="0.3">
      <c r="A19" s="3">
        <v>44781</v>
      </c>
      <c r="B19" s="7">
        <v>7.97</v>
      </c>
      <c r="C19" s="9">
        <v>9.9499999999999993</v>
      </c>
      <c r="D19" s="9">
        <v>5.6</v>
      </c>
      <c r="E19" s="9">
        <v>13.16</v>
      </c>
      <c r="F19" s="9">
        <v>11.26</v>
      </c>
      <c r="G19" s="9">
        <v>8.58</v>
      </c>
      <c r="H19" s="9">
        <v>12.565</v>
      </c>
      <c r="I19" s="9">
        <v>8.06</v>
      </c>
      <c r="J19" s="9">
        <v>9.61</v>
      </c>
      <c r="K19" s="9">
        <v>12.6</v>
      </c>
      <c r="L19" s="9">
        <v>10.99</v>
      </c>
      <c r="M19" s="9">
        <v>8.6</v>
      </c>
      <c r="N19" s="9">
        <v>7.76</v>
      </c>
      <c r="O19" s="9">
        <v>7.79</v>
      </c>
      <c r="P19" s="9">
        <v>11.57</v>
      </c>
      <c r="Q19" s="9">
        <v>8.69</v>
      </c>
      <c r="R19" s="9">
        <v>6.51</v>
      </c>
      <c r="S19" s="9">
        <v>9.4649999999999999</v>
      </c>
      <c r="T19" s="9">
        <v>7.55</v>
      </c>
      <c r="U19" s="9">
        <v>7.82</v>
      </c>
      <c r="V19" s="9">
        <v>8.56</v>
      </c>
      <c r="W19" s="9">
        <v>11.65</v>
      </c>
      <c r="X19" s="9">
        <v>7.6</v>
      </c>
      <c r="Y19" s="9">
        <v>9.69</v>
      </c>
      <c r="Z19" s="9">
        <v>10.11</v>
      </c>
      <c r="AA19" s="9">
        <v>8.27</v>
      </c>
      <c r="AB19" s="9">
        <v>10.88</v>
      </c>
      <c r="AC19" s="9">
        <v>6.95</v>
      </c>
      <c r="AD19" s="9">
        <v>14.71</v>
      </c>
      <c r="AE19" s="9">
        <v>21.29</v>
      </c>
      <c r="AF19" s="9">
        <v>27.65</v>
      </c>
      <c r="AG19" s="9">
        <v>86.95</v>
      </c>
      <c r="AH19" s="9">
        <v>46.4</v>
      </c>
      <c r="AI19" s="9">
        <v>124.12</v>
      </c>
      <c r="AJ19" s="9">
        <f>(S19*Main!$H$43/Main!$I$42)+(AB19*Main!$H$44/Main!$I$42)+(Y19*Main!$H$45/Main!$I$42)+(AC19*Main!$H$46/Main!$I$42)+(AA19*Main!$H$47/Main!$I$42)+(F19*Main!$H$48/Main!$I$42)+(L19*Main!$H$49/Main!$I$42)</f>
        <v>9.482050000000001</v>
      </c>
    </row>
    <row r="20" spans="1:36" x14ac:dyDescent="0.3">
      <c r="A20" s="3">
        <v>44778</v>
      </c>
      <c r="B20" s="7">
        <v>7.89</v>
      </c>
      <c r="C20" s="9">
        <v>9.7550000000000008</v>
      </c>
      <c r="D20" s="9">
        <v>5.34</v>
      </c>
      <c r="E20" s="9">
        <v>13.4</v>
      </c>
      <c r="F20" s="9">
        <v>11.315</v>
      </c>
      <c r="G20" s="9">
        <v>8.48</v>
      </c>
      <c r="H20" s="9">
        <v>12.734999999999999</v>
      </c>
      <c r="I20" s="9">
        <v>8.16</v>
      </c>
      <c r="J20" s="9">
        <v>9.67</v>
      </c>
      <c r="K20" s="9">
        <v>12.84</v>
      </c>
      <c r="L20" s="9">
        <v>11</v>
      </c>
      <c r="M20" s="9">
        <v>8.84</v>
      </c>
      <c r="N20" s="9">
        <v>7.76</v>
      </c>
      <c r="O20" s="9">
        <v>7.6749999999999998</v>
      </c>
      <c r="P20" s="9">
        <v>11.84</v>
      </c>
      <c r="Q20" s="9">
        <v>8.3550000000000004</v>
      </c>
      <c r="R20" s="9">
        <v>6.51</v>
      </c>
      <c r="S20" s="9">
        <v>9.4700000000000006</v>
      </c>
      <c r="T20" s="9">
        <v>7.75</v>
      </c>
      <c r="U20" s="9">
        <v>7.7</v>
      </c>
      <c r="V20" s="9">
        <v>8.59</v>
      </c>
      <c r="W20" s="9">
        <v>11.76</v>
      </c>
      <c r="X20" s="9">
        <v>7.6</v>
      </c>
      <c r="Y20" s="9">
        <v>9.77</v>
      </c>
      <c r="Z20" s="9">
        <v>10.164999999999999</v>
      </c>
      <c r="AA20" s="9">
        <v>8.2100000000000009</v>
      </c>
      <c r="AB20" s="9">
        <v>10.945</v>
      </c>
      <c r="AC20" s="9">
        <v>7.0049999999999999</v>
      </c>
      <c r="AD20" s="9">
        <v>14.39</v>
      </c>
      <c r="AE20" s="9">
        <v>21.15</v>
      </c>
      <c r="AF20" s="9">
        <v>27.13</v>
      </c>
      <c r="AG20" s="9">
        <v>84.13</v>
      </c>
      <c r="AH20" s="9">
        <v>48.76</v>
      </c>
      <c r="AI20" s="9">
        <v>122.58</v>
      </c>
      <c r="AJ20" s="9">
        <f>(S20*Main!$H$43/Main!$I$42)+(AB20*Main!$H$44/Main!$I$42)+(Y20*Main!$H$45/Main!$I$42)+(AC20*Main!$H$46/Main!$I$42)+(AA20*Main!$H$47/Main!$I$42)+(F20*Main!$H$48/Main!$I$42)+(L20*Main!$H$49/Main!$I$42)</f>
        <v>9.5075000000000003</v>
      </c>
    </row>
    <row r="21" spans="1:36" x14ac:dyDescent="0.3">
      <c r="A21" s="3">
        <v>44777</v>
      </c>
      <c r="B21" s="7">
        <v>7.9550000000000001</v>
      </c>
      <c r="C21" s="9">
        <v>9.9849999999999994</v>
      </c>
      <c r="D21" s="9">
        <v>5.53</v>
      </c>
      <c r="E21" s="9">
        <v>13.53</v>
      </c>
      <c r="F21" s="9">
        <v>11.48</v>
      </c>
      <c r="G21" s="9">
        <v>8.5500000000000007</v>
      </c>
      <c r="H21" s="9">
        <v>12.885</v>
      </c>
      <c r="I21" s="9">
        <v>8.125</v>
      </c>
      <c r="J21" s="9">
        <v>9.77</v>
      </c>
      <c r="K21" s="9">
        <v>13.125</v>
      </c>
      <c r="L21" s="9">
        <v>11.36</v>
      </c>
      <c r="M21" s="9">
        <v>8.83</v>
      </c>
      <c r="N21" s="9">
        <v>7.71</v>
      </c>
      <c r="O21" s="9">
        <v>7.9</v>
      </c>
      <c r="P21" s="9">
        <v>11.747999999999999</v>
      </c>
      <c r="Q21" s="9">
        <v>8.6300000000000008</v>
      </c>
      <c r="R21" s="9">
        <v>6.51</v>
      </c>
      <c r="S21" s="9">
        <v>9.3949999999999996</v>
      </c>
      <c r="T21" s="9">
        <v>7.58</v>
      </c>
      <c r="U21" s="9">
        <v>7.67</v>
      </c>
      <c r="V21" s="9">
        <v>8.5399999999999991</v>
      </c>
      <c r="W21" s="9">
        <v>11.84</v>
      </c>
      <c r="X21" s="9">
        <v>7.54</v>
      </c>
      <c r="Y21" s="9">
        <v>9.64</v>
      </c>
      <c r="Z21" s="9">
        <v>10.35</v>
      </c>
      <c r="AA21" s="9">
        <v>8.2149999999999999</v>
      </c>
      <c r="AB21" s="9">
        <v>11.23</v>
      </c>
      <c r="AC21" s="9">
        <v>7.11</v>
      </c>
      <c r="AD21" s="9">
        <v>14.52</v>
      </c>
      <c r="AE21" s="9">
        <v>21.44</v>
      </c>
      <c r="AF21" s="9">
        <v>27.81</v>
      </c>
      <c r="AG21" s="9">
        <v>83.69</v>
      </c>
      <c r="AH21" s="9">
        <v>55.14</v>
      </c>
      <c r="AI21" s="9">
        <v>120.57</v>
      </c>
      <c r="AJ21" s="9">
        <f>(S21*Main!$H$43/Main!$I$42)+(AB21*Main!$H$44/Main!$I$42)+(Y21*Main!$H$45/Main!$I$42)+(AC21*Main!$H$46/Main!$I$42)+(AA21*Main!$H$47/Main!$I$42)+(F21*Main!$H$48/Main!$I$42)+(L21*Main!$H$49/Main!$I$42)</f>
        <v>9.5083500000000001</v>
      </c>
    </row>
    <row r="22" spans="1:36" x14ac:dyDescent="0.3">
      <c r="A22" s="3">
        <v>44776</v>
      </c>
      <c r="B22" s="7">
        <v>8.14</v>
      </c>
      <c r="C22" s="9">
        <v>10.355</v>
      </c>
      <c r="D22" s="9">
        <v>5.77</v>
      </c>
      <c r="E22" s="9">
        <v>13.97</v>
      </c>
      <c r="F22" s="9">
        <v>11.99</v>
      </c>
      <c r="G22" s="9">
        <v>9.0299999999999994</v>
      </c>
      <c r="H22" s="9">
        <v>13.54</v>
      </c>
      <c r="I22" s="9">
        <v>8.61</v>
      </c>
      <c r="J22" s="9">
        <v>10.27</v>
      </c>
      <c r="K22" s="9">
        <v>13.835000000000001</v>
      </c>
      <c r="L22" s="9">
        <v>11.81</v>
      </c>
      <c r="M22" s="9">
        <v>9.0549999999999997</v>
      </c>
      <c r="N22" s="9">
        <v>8.1300000000000008</v>
      </c>
      <c r="O22" s="9">
        <v>8.11</v>
      </c>
      <c r="P22" s="9">
        <v>12.315</v>
      </c>
      <c r="Q22" s="9">
        <v>9.0050000000000008</v>
      </c>
      <c r="R22" s="9">
        <v>7.01</v>
      </c>
      <c r="S22" s="9">
        <v>10.212</v>
      </c>
      <c r="T22" s="9">
        <v>8.02</v>
      </c>
      <c r="U22" s="9">
        <v>8.1</v>
      </c>
      <c r="V22" s="9">
        <v>9.16</v>
      </c>
      <c r="W22" s="9">
        <v>12.44</v>
      </c>
      <c r="X22" s="9">
        <v>7.87</v>
      </c>
      <c r="Y22" s="9">
        <v>10.295</v>
      </c>
      <c r="Z22" s="9">
        <v>10.865</v>
      </c>
      <c r="AA22" s="9">
        <v>8.7899999999999991</v>
      </c>
      <c r="AB22" s="9">
        <v>11.72</v>
      </c>
      <c r="AC22" s="9">
        <v>7.41</v>
      </c>
      <c r="AD22" s="9">
        <v>15.08</v>
      </c>
      <c r="AE22" s="9">
        <v>21.95</v>
      </c>
      <c r="AF22" s="9">
        <v>27.98</v>
      </c>
      <c r="AG22" s="9">
        <v>84.6</v>
      </c>
      <c r="AH22" s="9">
        <v>50.12</v>
      </c>
      <c r="AI22" s="9">
        <v>122.04</v>
      </c>
      <c r="AJ22" s="9">
        <f>(S22*Main!$H$43/Main!$I$42)+(AB22*Main!$H$44/Main!$I$42)+(Y22*Main!$H$45/Main!$I$42)+(AC22*Main!$H$46/Main!$I$42)+(AA22*Main!$H$47/Main!$I$42)+(F22*Main!$H$48/Main!$I$42)+(L22*Main!$H$49/Main!$I$42)</f>
        <v>10.191687</v>
      </c>
    </row>
    <row r="23" spans="1:36" x14ac:dyDescent="0.3">
      <c r="A23" s="3">
        <v>44775</v>
      </c>
      <c r="B23" s="7">
        <v>8.2949999999999999</v>
      </c>
      <c r="C23" s="9">
        <v>10.425000000000001</v>
      </c>
      <c r="D23" s="9">
        <v>5.625</v>
      </c>
      <c r="E23" s="9">
        <v>14.16</v>
      </c>
      <c r="F23" s="9">
        <v>12.195</v>
      </c>
      <c r="G23" s="9">
        <v>8.8249999999999993</v>
      </c>
      <c r="H23" s="9">
        <v>13.5</v>
      </c>
      <c r="I23" s="9">
        <v>8.74</v>
      </c>
      <c r="J23" s="9">
        <v>10.305</v>
      </c>
      <c r="K23" s="9">
        <v>13.855</v>
      </c>
      <c r="L23" s="9">
        <v>12.04</v>
      </c>
      <c r="M23" s="9">
        <v>9.1050000000000004</v>
      </c>
      <c r="N23" s="9">
        <v>8.14</v>
      </c>
      <c r="O23" s="9">
        <v>8.49</v>
      </c>
      <c r="P23" s="9">
        <v>12.59</v>
      </c>
      <c r="Q23" s="9">
        <v>9.11</v>
      </c>
      <c r="R23" s="9">
        <v>7.0430000000000001</v>
      </c>
      <c r="S23" s="9">
        <v>10.087</v>
      </c>
      <c r="T23" s="9">
        <v>8.16</v>
      </c>
      <c r="U23" s="9">
        <v>8.1</v>
      </c>
      <c r="V23" s="9">
        <v>9.09</v>
      </c>
      <c r="W23" s="9">
        <v>12.53</v>
      </c>
      <c r="X23" s="9">
        <v>8.07</v>
      </c>
      <c r="Y23" s="9">
        <v>10.25</v>
      </c>
      <c r="Z23" s="9">
        <v>10.78</v>
      </c>
      <c r="AA23" s="9">
        <v>8.2899999999999991</v>
      </c>
      <c r="AB23" s="9">
        <v>11.845000000000001</v>
      </c>
      <c r="AC23" s="9">
        <v>7.42</v>
      </c>
      <c r="AD23" s="9">
        <v>14.99</v>
      </c>
      <c r="AE23" s="9">
        <v>23.93</v>
      </c>
      <c r="AF23" s="9">
        <v>30</v>
      </c>
      <c r="AG23" s="9">
        <v>88.47</v>
      </c>
      <c r="AH23" s="9">
        <v>52.77</v>
      </c>
      <c r="AI23" s="9">
        <v>129.22999999999999</v>
      </c>
      <c r="AJ23" s="9">
        <f>(S23*Main!$H$43/Main!$I$42)+(AB23*Main!$H$44/Main!$I$42)+(Y23*Main!$H$45/Main!$I$42)+(AC23*Main!$H$46/Main!$I$42)+(AA23*Main!$H$47/Main!$I$42)+(F23*Main!$H$48/Main!$I$42)+(L23*Main!$H$49/Main!$I$42)</f>
        <v>10.123377</v>
      </c>
    </row>
    <row r="24" spans="1:36" x14ac:dyDescent="0.3">
      <c r="A24" s="11">
        <v>44774</v>
      </c>
      <c r="B24" s="7">
        <v>8.2449999999999992</v>
      </c>
      <c r="C24" s="9">
        <v>10.24</v>
      </c>
      <c r="D24" s="9">
        <v>5.72</v>
      </c>
      <c r="E24" s="9">
        <v>13.935</v>
      </c>
      <c r="F24" s="9">
        <v>11.95</v>
      </c>
      <c r="G24" s="9">
        <v>8.5950000000000006</v>
      </c>
      <c r="H24" s="9">
        <v>13.04</v>
      </c>
      <c r="I24" s="9">
        <v>8.4499999999999993</v>
      </c>
      <c r="J24" s="9">
        <v>10.23</v>
      </c>
      <c r="K24" s="9">
        <v>13.65</v>
      </c>
      <c r="L24" s="9">
        <v>11.79</v>
      </c>
      <c r="M24" s="9">
        <v>9.1199999999999992</v>
      </c>
      <c r="N24" s="9">
        <v>7.89</v>
      </c>
      <c r="O24" s="9">
        <v>8.8000000000000007</v>
      </c>
      <c r="P24" s="9">
        <v>12.49</v>
      </c>
      <c r="Q24" s="9">
        <v>8.8949999999999996</v>
      </c>
      <c r="R24" s="9">
        <v>7.06</v>
      </c>
      <c r="S24" s="9">
        <v>9.8979999999999997</v>
      </c>
      <c r="T24" s="9">
        <v>8.1300000000000008</v>
      </c>
      <c r="U24" s="9">
        <v>7.6950000000000003</v>
      </c>
      <c r="V24" s="9">
        <v>8.89</v>
      </c>
      <c r="W24" s="9">
        <v>12.3</v>
      </c>
      <c r="X24" s="9">
        <v>7.98</v>
      </c>
      <c r="Y24" s="9">
        <v>9.98</v>
      </c>
      <c r="Z24" s="9">
        <v>10.5</v>
      </c>
      <c r="AA24" s="9">
        <v>8.08</v>
      </c>
      <c r="AB24" s="9">
        <v>11.52</v>
      </c>
      <c r="AC24" s="9">
        <v>7.27</v>
      </c>
      <c r="AD24" s="9">
        <v>14.71</v>
      </c>
      <c r="AE24" s="9">
        <v>22.84</v>
      </c>
      <c r="AF24" s="9">
        <v>28.75</v>
      </c>
      <c r="AG24" s="9">
        <v>86.34</v>
      </c>
      <c r="AH24" s="9">
        <v>49.97</v>
      </c>
      <c r="AI24" s="9">
        <v>120.5</v>
      </c>
      <c r="AJ24" s="9">
        <f>(S24*Main!$H$43/Main!$I$42)+(AB24*Main!$H$44/Main!$I$42)+(Y24*Main!$H$45/Main!$I$42)+(AC24*Main!$H$46/Main!$I$42)+(AA24*Main!$H$47/Main!$I$42)+(F24*Main!$H$48/Main!$I$42)+(L24*Main!$H$49/Main!$I$42)</f>
        <v>9.9065779999999997</v>
      </c>
    </row>
    <row r="25" spans="1:36" x14ac:dyDescent="0.3">
      <c r="A25" s="3">
        <v>44771</v>
      </c>
      <c r="B25" s="7">
        <v>8.2550000000000008</v>
      </c>
      <c r="C25" s="9">
        <v>10.295</v>
      </c>
      <c r="D25" s="9">
        <v>5.6749999999999998</v>
      </c>
      <c r="E25" s="9">
        <v>13.955</v>
      </c>
      <c r="F25" s="9">
        <v>12</v>
      </c>
      <c r="G25" s="9">
        <v>8.68</v>
      </c>
      <c r="H25" s="9">
        <v>13.085000000000001</v>
      </c>
      <c r="I25" s="9">
        <v>8.3699999999999992</v>
      </c>
      <c r="J25" s="9">
        <v>10.28</v>
      </c>
      <c r="K25" s="9">
        <v>13.414999999999999</v>
      </c>
      <c r="L25" s="9">
        <v>11.85</v>
      </c>
      <c r="M25" s="9">
        <v>9.18</v>
      </c>
      <c r="N25" s="9">
        <v>8.08</v>
      </c>
      <c r="O25" s="9">
        <v>8.8800000000000008</v>
      </c>
      <c r="P25" s="9">
        <v>12.477</v>
      </c>
      <c r="Q25" s="9">
        <v>8.8849999999999998</v>
      </c>
      <c r="R25" s="9">
        <v>7.09</v>
      </c>
      <c r="S25" s="9">
        <v>10.06</v>
      </c>
      <c r="T25" s="9">
        <v>8.15</v>
      </c>
      <c r="U25" s="9">
        <v>7.81</v>
      </c>
      <c r="V25" s="9">
        <v>9.02</v>
      </c>
      <c r="W25" s="9">
        <v>12.34</v>
      </c>
      <c r="X25" s="9">
        <v>7.7050000000000001</v>
      </c>
      <c r="Y25" s="9">
        <v>9.8800000000000008</v>
      </c>
      <c r="Z25" s="9">
        <v>10.54</v>
      </c>
      <c r="AA25" s="9">
        <v>8.1329999999999991</v>
      </c>
      <c r="AB25" s="9">
        <v>11.37</v>
      </c>
      <c r="AC25" s="9">
        <v>7.37</v>
      </c>
      <c r="AD25" s="9">
        <v>14.24</v>
      </c>
      <c r="AE25" s="9">
        <v>21.33</v>
      </c>
      <c r="AF25" s="9">
        <v>27.25</v>
      </c>
      <c r="AG25" s="9">
        <v>80.290000000000006</v>
      </c>
      <c r="AH25" s="9">
        <v>46.19</v>
      </c>
      <c r="AI25" s="9">
        <v>116.36</v>
      </c>
      <c r="AJ25" s="9">
        <f>(S25*Main!$H$43/Main!$I$42)+(AB25*Main!$H$44/Main!$I$42)+(Y25*Main!$H$45/Main!$I$42)+(AC25*Main!$H$46/Main!$I$42)+(AA25*Main!$H$47/Main!$I$42)+(F25*Main!$H$48/Main!$I$42)+(L25*Main!$H$49/Main!$I$42)</f>
        <v>9.9809079999999994</v>
      </c>
    </row>
    <row r="26" spans="1:36" x14ac:dyDescent="0.3">
      <c r="A26" s="3">
        <v>44770</v>
      </c>
      <c r="B26" s="7">
        <v>8.14</v>
      </c>
      <c r="C26" s="9">
        <v>10.220000000000001</v>
      </c>
      <c r="D26" s="9">
        <v>5.7050000000000001</v>
      </c>
      <c r="E26" s="9">
        <v>13.61</v>
      </c>
      <c r="F26" s="9">
        <v>11.82</v>
      </c>
      <c r="G26" s="9">
        <v>8.8350000000000009</v>
      </c>
      <c r="H26" s="9">
        <v>12.63</v>
      </c>
      <c r="I26" s="9">
        <v>8.36</v>
      </c>
      <c r="J26" s="9">
        <v>10.11</v>
      </c>
      <c r="K26" s="9">
        <v>13.074999999999999</v>
      </c>
      <c r="L26" s="9">
        <v>11.6</v>
      </c>
      <c r="M26" s="9">
        <v>9.11</v>
      </c>
      <c r="N26" s="9">
        <v>8.3800000000000008</v>
      </c>
      <c r="O26" s="9">
        <v>8.83</v>
      </c>
      <c r="P26" s="9">
        <v>12.27</v>
      </c>
      <c r="Q26" s="9">
        <v>8.9849999999999994</v>
      </c>
      <c r="R26" s="9">
        <v>7.1769999999999996</v>
      </c>
      <c r="S26" s="9">
        <v>10.28</v>
      </c>
      <c r="T26" s="9">
        <v>8.1</v>
      </c>
      <c r="U26" s="9">
        <v>7.95</v>
      </c>
      <c r="V26" s="9">
        <v>9.11</v>
      </c>
      <c r="W26" s="9">
        <v>11.95</v>
      </c>
      <c r="X26" s="9">
        <v>7.94</v>
      </c>
      <c r="Y26" s="9">
        <v>9.98</v>
      </c>
      <c r="Z26" s="9">
        <v>10.17</v>
      </c>
      <c r="AA26" s="9">
        <v>8.32</v>
      </c>
      <c r="AB26" s="9">
        <v>10.4</v>
      </c>
      <c r="AC26" s="9">
        <v>7.3449999999999998</v>
      </c>
      <c r="AD26" s="9">
        <v>14.63</v>
      </c>
      <c r="AE26" s="9">
        <v>22.33</v>
      </c>
      <c r="AF26" s="9">
        <v>28.48</v>
      </c>
      <c r="AG26" s="9">
        <v>80.88</v>
      </c>
      <c r="AH26" s="9">
        <v>47.17</v>
      </c>
      <c r="AI26" s="9">
        <v>119.93</v>
      </c>
      <c r="AJ26" s="9">
        <f>(S26*Main!$H$43/Main!$I$42)+(AB26*Main!$H$44/Main!$I$42)+(Y26*Main!$H$45/Main!$I$42)+(AC26*Main!$H$46/Main!$I$42)+(AA26*Main!$H$47/Main!$I$42)+(F26*Main!$H$48/Main!$I$42)+(L26*Main!$H$49/Main!$I$42)</f>
        <v>9.9830349999999992</v>
      </c>
    </row>
    <row r="27" spans="1:36" x14ac:dyDescent="0.3">
      <c r="A27" s="3">
        <v>44769</v>
      </c>
      <c r="B27" s="7">
        <v>8.06</v>
      </c>
      <c r="C27" s="9">
        <v>10.029999999999999</v>
      </c>
      <c r="D27" s="9">
        <v>5.7</v>
      </c>
      <c r="E27" s="9">
        <v>12.76</v>
      </c>
      <c r="F27" s="9">
        <v>11.74</v>
      </c>
      <c r="G27" s="9">
        <v>8.8249999999999993</v>
      </c>
      <c r="H27" s="9">
        <v>12.05</v>
      </c>
      <c r="I27" s="9">
        <v>8.3849999999999998</v>
      </c>
      <c r="J27" s="9">
        <v>10.17</v>
      </c>
      <c r="K27" s="9">
        <v>12.7</v>
      </c>
      <c r="L27" s="9">
        <v>11.61</v>
      </c>
      <c r="M27" s="9">
        <v>9.08</v>
      </c>
      <c r="N27" s="9">
        <v>8.2799999999999994</v>
      </c>
      <c r="O27" s="9">
        <v>8.6750000000000007</v>
      </c>
      <c r="P27" s="9">
        <v>11.755000000000001</v>
      </c>
      <c r="Q27" s="9">
        <v>9.0500000000000007</v>
      </c>
      <c r="R27" s="9">
        <v>7.1</v>
      </c>
      <c r="S27" s="9">
        <v>10.26</v>
      </c>
      <c r="T27" s="9">
        <v>8.08</v>
      </c>
      <c r="U27" s="9">
        <v>8.2050000000000001</v>
      </c>
      <c r="V27" s="9">
        <v>9.23</v>
      </c>
      <c r="W27" s="9">
        <v>11.43</v>
      </c>
      <c r="X27" s="9">
        <v>7.81</v>
      </c>
      <c r="Y27" s="9">
        <v>10.3</v>
      </c>
      <c r="Z27" s="9">
        <v>9.6649999999999991</v>
      </c>
      <c r="AA27" s="9">
        <v>8.08</v>
      </c>
      <c r="AB27" s="9">
        <v>9.85</v>
      </c>
      <c r="AC27" s="9">
        <v>7.6</v>
      </c>
      <c r="AD27" s="9">
        <v>15.06</v>
      </c>
      <c r="AE27" s="9">
        <v>23.24</v>
      </c>
      <c r="AF27" s="9">
        <v>29.59</v>
      </c>
      <c r="AG27" s="9">
        <v>81.77</v>
      </c>
      <c r="AH27" s="9">
        <v>48.99</v>
      </c>
      <c r="AI27" s="9">
        <v>117.28</v>
      </c>
      <c r="AJ27" s="9">
        <f>(S27*Main!$H$43/Main!$I$42)+(AB27*Main!$H$44/Main!$I$42)+(Y27*Main!$H$45/Main!$I$42)+(AC27*Main!$H$46/Main!$I$42)+(AA27*Main!$H$47/Main!$I$42)+(F27*Main!$H$48/Main!$I$42)+(L27*Main!$H$49/Main!$I$42)</f>
        <v>9.9478899999999992</v>
      </c>
    </row>
    <row r="28" spans="1:36" x14ac:dyDescent="0.3">
      <c r="A28" s="3">
        <v>44768</v>
      </c>
      <c r="B28" s="7">
        <v>8.5250000000000004</v>
      </c>
      <c r="C28" s="9">
        <v>10.785</v>
      </c>
      <c r="D28" s="9">
        <v>5.96</v>
      </c>
      <c r="E28" s="9">
        <v>13.69</v>
      </c>
      <c r="F28" s="9">
        <v>12.587</v>
      </c>
      <c r="G28" s="9">
        <v>9.3350000000000009</v>
      </c>
      <c r="H28" s="9">
        <v>12.654999999999999</v>
      </c>
      <c r="I28" s="9">
        <v>8.17</v>
      </c>
      <c r="J28" s="9">
        <v>10.84</v>
      </c>
      <c r="K28" s="9">
        <v>13.42</v>
      </c>
      <c r="L28" s="9">
        <v>12.42</v>
      </c>
      <c r="M28" s="9">
        <v>9.6449999999999996</v>
      </c>
      <c r="N28" s="9">
        <v>8.65</v>
      </c>
      <c r="O28" s="9">
        <v>8.8550000000000004</v>
      </c>
      <c r="P28" s="9">
        <v>12.358000000000001</v>
      </c>
      <c r="Q28" s="9">
        <v>9.36</v>
      </c>
      <c r="R28" s="9">
        <v>7.22</v>
      </c>
      <c r="S28" s="9">
        <v>11.03</v>
      </c>
      <c r="T28" s="9">
        <v>8.49</v>
      </c>
      <c r="U28" s="9">
        <v>8.4700000000000006</v>
      </c>
      <c r="V28" s="9">
        <v>9.4</v>
      </c>
      <c r="W28" s="9">
        <v>11.86</v>
      </c>
      <c r="X28" s="9">
        <v>8.49</v>
      </c>
      <c r="Y28" s="9">
        <v>10.83</v>
      </c>
      <c r="Z28" s="9">
        <v>10.125</v>
      </c>
      <c r="AA28" s="9">
        <v>8.6300000000000008</v>
      </c>
      <c r="AB28" s="9">
        <v>10.34</v>
      </c>
      <c r="AC28" s="9">
        <v>8.09</v>
      </c>
      <c r="AD28" s="9">
        <v>15.85</v>
      </c>
      <c r="AE28" s="9">
        <v>24.69</v>
      </c>
      <c r="AF28" s="9">
        <v>30.91</v>
      </c>
      <c r="AG28" s="9">
        <v>84.83</v>
      </c>
      <c r="AH28" s="9">
        <v>47.81</v>
      </c>
      <c r="AI28" s="9">
        <v>128.55000000000001</v>
      </c>
      <c r="AJ28" s="9">
        <f>(S28*Main!$H$43/Main!$I$42)+(AB28*Main!$H$44/Main!$I$42)+(Y28*Main!$H$45/Main!$I$42)+(AC28*Main!$H$46/Main!$I$42)+(AA28*Main!$H$47/Main!$I$42)+(F28*Main!$H$48/Main!$I$42)+(L28*Main!$H$49/Main!$I$42)</f>
        <v>10.620307</v>
      </c>
    </row>
    <row r="29" spans="1:36" x14ac:dyDescent="0.3">
      <c r="A29" s="3">
        <v>44767</v>
      </c>
      <c r="B29" s="7">
        <v>8.5649999999999995</v>
      </c>
      <c r="C29" s="9">
        <v>10.83</v>
      </c>
      <c r="D29" s="9">
        <v>6.1</v>
      </c>
      <c r="E29" s="9">
        <v>14.03</v>
      </c>
      <c r="F29" s="9">
        <v>12.61</v>
      </c>
      <c r="G29" s="9">
        <v>9.35</v>
      </c>
      <c r="H29" s="9">
        <v>12.92</v>
      </c>
      <c r="I29" s="9">
        <v>8.33</v>
      </c>
      <c r="J29" s="9">
        <v>10.75</v>
      </c>
      <c r="K29" s="9">
        <v>13.975</v>
      </c>
      <c r="L29" s="9">
        <v>12.54</v>
      </c>
      <c r="M29" s="9">
        <v>9.625</v>
      </c>
      <c r="N29" s="9">
        <v>8.69</v>
      </c>
      <c r="O29" s="9">
        <v>8.84</v>
      </c>
      <c r="P29" s="9">
        <v>12.51</v>
      </c>
      <c r="Q29" s="9">
        <v>9.4700000000000006</v>
      </c>
      <c r="R29" s="9">
        <v>7.3380000000000001</v>
      </c>
      <c r="S29" s="9">
        <v>11.028</v>
      </c>
      <c r="T29" s="9">
        <v>8.52</v>
      </c>
      <c r="U29" s="9">
        <v>8.49</v>
      </c>
      <c r="V29" s="9">
        <v>9.5299999999999994</v>
      </c>
      <c r="W29" s="9">
        <v>12.26</v>
      </c>
      <c r="X29" s="9">
        <v>8.67</v>
      </c>
      <c r="Y29" s="9">
        <v>10.935</v>
      </c>
      <c r="Z29" s="9">
        <v>10.525</v>
      </c>
      <c r="AA29" s="9">
        <v>8.84</v>
      </c>
      <c r="AB29" s="9">
        <v>10.81</v>
      </c>
      <c r="AC29" s="9">
        <v>7.9450000000000003</v>
      </c>
      <c r="AD29" s="9">
        <v>16.27</v>
      </c>
      <c r="AE29" s="9">
        <v>23.36</v>
      </c>
      <c r="AF29" s="9">
        <v>29.42</v>
      </c>
      <c r="AG29" s="9">
        <v>83.82</v>
      </c>
      <c r="AH29" s="9">
        <v>47.96</v>
      </c>
      <c r="AI29" s="9">
        <v>128.27000000000001</v>
      </c>
      <c r="AJ29" s="9">
        <f>(S29*Main!$H$43/Main!$I$42)+(AB29*Main!$H$44/Main!$I$42)+(Y29*Main!$H$45/Main!$I$42)+(AC29*Main!$H$46/Main!$I$42)+(AA29*Main!$H$47/Main!$I$42)+(F29*Main!$H$48/Main!$I$42)+(L29*Main!$H$49/Main!$I$42)</f>
        <v>10.692938</v>
      </c>
    </row>
    <row r="30" spans="1:36" x14ac:dyDescent="0.3">
      <c r="A30" s="3">
        <v>44764</v>
      </c>
      <c r="B30" s="7">
        <v>8.7050000000000001</v>
      </c>
      <c r="C30" s="9">
        <v>11.04</v>
      </c>
      <c r="D30" s="9">
        <v>6.0449999999999999</v>
      </c>
      <c r="E30" s="9">
        <v>14.36</v>
      </c>
      <c r="F30" s="9">
        <v>12.77</v>
      </c>
      <c r="G30" s="9">
        <v>9.41</v>
      </c>
      <c r="H30" s="9">
        <v>13.065</v>
      </c>
      <c r="I30" s="9">
        <v>8.35</v>
      </c>
      <c r="J30" s="9">
        <v>11.25</v>
      </c>
      <c r="K30" s="9">
        <v>13.95</v>
      </c>
      <c r="L30" s="9">
        <v>12.7</v>
      </c>
      <c r="M30" s="9">
        <v>9.9499999999999993</v>
      </c>
      <c r="N30" s="9">
        <v>9.08</v>
      </c>
      <c r="O30" s="9">
        <v>8.84</v>
      </c>
      <c r="P30" s="9">
        <v>12.75</v>
      </c>
      <c r="Q30" s="9">
        <v>9.5250000000000004</v>
      </c>
      <c r="R30" s="9">
        <v>7.3</v>
      </c>
      <c r="S30" s="9">
        <v>11.167</v>
      </c>
      <c r="T30" s="9">
        <v>8.83</v>
      </c>
      <c r="U30" s="9">
        <v>8.73</v>
      </c>
      <c r="V30" s="9">
        <v>9.7799999999999994</v>
      </c>
      <c r="W30" s="9">
        <v>12.72</v>
      </c>
      <c r="X30" s="9">
        <v>8.7200000000000006</v>
      </c>
      <c r="Y30" s="9">
        <v>11.34</v>
      </c>
      <c r="Z30" s="9">
        <v>10.795</v>
      </c>
      <c r="AA30" s="9">
        <v>8.9499999999999993</v>
      </c>
      <c r="AB30" s="9">
        <v>11</v>
      </c>
      <c r="AC30" s="9">
        <v>8.01</v>
      </c>
      <c r="AD30" s="9">
        <v>16.035</v>
      </c>
      <c r="AE30" s="9">
        <v>23.03</v>
      </c>
      <c r="AF30" s="9">
        <v>29.19</v>
      </c>
      <c r="AG30" s="9">
        <v>84.53</v>
      </c>
      <c r="AH30" s="9">
        <v>47.84</v>
      </c>
      <c r="AI30" s="9">
        <v>123.7</v>
      </c>
      <c r="AJ30" s="9">
        <f>(S30*Main!$H$43/Main!$I$42)+(AB30*Main!$H$44/Main!$I$42)+(Y30*Main!$H$45/Main!$I$42)+(AC30*Main!$H$46/Main!$I$42)+(AA30*Main!$H$47/Main!$I$42)+(F30*Main!$H$48/Main!$I$42)+(L30*Main!$H$49/Main!$I$42)</f>
        <v>10.863631999999999</v>
      </c>
    </row>
    <row r="31" spans="1:36" x14ac:dyDescent="0.3">
      <c r="A31" s="3">
        <v>44763</v>
      </c>
      <c r="B31" s="7">
        <v>8.7949999999999999</v>
      </c>
      <c r="C31" s="9">
        <v>11.24</v>
      </c>
      <c r="D31" s="9">
        <v>6.0750000000000002</v>
      </c>
      <c r="E31" s="9">
        <v>13.664999999999999</v>
      </c>
      <c r="F31" s="9">
        <v>12.84</v>
      </c>
      <c r="G31" s="9">
        <v>9.5</v>
      </c>
      <c r="H31" s="9">
        <v>12.69</v>
      </c>
      <c r="I31" s="9">
        <v>8.7200000000000006</v>
      </c>
      <c r="J31" s="9">
        <v>11.25</v>
      </c>
      <c r="K31" s="9">
        <v>13.765000000000001</v>
      </c>
      <c r="L31" s="9">
        <v>12.7</v>
      </c>
      <c r="M31" s="9">
        <v>9.81</v>
      </c>
      <c r="N31" s="9">
        <v>9.11</v>
      </c>
      <c r="O31" s="9">
        <v>8.4700000000000006</v>
      </c>
      <c r="P31" s="9">
        <v>12.2</v>
      </c>
      <c r="Q31" s="9">
        <v>9.6750000000000007</v>
      </c>
      <c r="R31" s="9">
        <v>7.31</v>
      </c>
      <c r="S31" s="9">
        <v>11.292</v>
      </c>
      <c r="T31" s="9">
        <v>8.83</v>
      </c>
      <c r="U31" s="9">
        <v>9.14</v>
      </c>
      <c r="V31" s="9">
        <v>9.89</v>
      </c>
      <c r="W31" s="9">
        <v>12.39</v>
      </c>
      <c r="X31" s="9">
        <v>8.9600000000000009</v>
      </c>
      <c r="Y31" s="9">
        <v>11.51</v>
      </c>
      <c r="Z31" s="9">
        <v>10.455</v>
      </c>
      <c r="AA31" s="9">
        <v>8.93</v>
      </c>
      <c r="AB31" s="9">
        <v>10.33</v>
      </c>
      <c r="AC31" s="9">
        <v>8.2650000000000006</v>
      </c>
      <c r="AD31" s="9">
        <v>16.61</v>
      </c>
      <c r="AE31" s="9">
        <v>23.11</v>
      </c>
      <c r="AF31" s="9">
        <v>29.31</v>
      </c>
      <c r="AG31" s="9">
        <v>85.04</v>
      </c>
      <c r="AH31" s="9">
        <v>51.1</v>
      </c>
      <c r="AI31" s="9">
        <v>121.15</v>
      </c>
      <c r="AJ31" s="9">
        <f>(S31*Main!$H$43/Main!$I$42)+(AB31*Main!$H$44/Main!$I$42)+(Y31*Main!$H$45/Main!$I$42)+(AC31*Main!$H$46/Main!$I$42)+(AA31*Main!$H$47/Main!$I$42)+(F31*Main!$H$48/Main!$I$42)+(L31*Main!$H$49/Main!$I$42)</f>
        <v>10.888697000000001</v>
      </c>
    </row>
    <row r="32" spans="1:36" x14ac:dyDescent="0.3">
      <c r="A32" s="3">
        <v>44762</v>
      </c>
      <c r="B32" s="7">
        <v>9.0150000000000006</v>
      </c>
      <c r="C32" s="9">
        <v>11.53</v>
      </c>
      <c r="D32" s="9">
        <v>6.1449999999999996</v>
      </c>
      <c r="E32" s="9">
        <v>14.324999999999999</v>
      </c>
      <c r="F32" s="9">
        <v>13.12</v>
      </c>
      <c r="G32" s="9">
        <v>9.7249999999999996</v>
      </c>
      <c r="H32" s="9">
        <v>13.005000000000001</v>
      </c>
      <c r="I32" s="9">
        <v>8.7650000000000006</v>
      </c>
      <c r="J32" s="9">
        <v>11.61</v>
      </c>
      <c r="K32" s="9">
        <v>14.24</v>
      </c>
      <c r="L32" s="9">
        <v>12.99</v>
      </c>
      <c r="M32" s="9">
        <v>10.455</v>
      </c>
      <c r="N32" s="9">
        <v>9.57</v>
      </c>
      <c r="O32" s="9">
        <v>8.9700000000000006</v>
      </c>
      <c r="P32" s="9">
        <v>12.76</v>
      </c>
      <c r="Q32" s="9">
        <v>10.39</v>
      </c>
      <c r="R32" s="9">
        <v>7.86</v>
      </c>
      <c r="S32" s="9">
        <v>12.102</v>
      </c>
      <c r="T32" s="9">
        <v>8.9499999999999993</v>
      </c>
      <c r="U32" s="9">
        <v>9.26</v>
      </c>
      <c r="V32" s="9">
        <v>10.08</v>
      </c>
      <c r="W32" s="9">
        <v>12.66</v>
      </c>
      <c r="X32" s="9">
        <v>9.0399999999999991</v>
      </c>
      <c r="Y32" s="9">
        <v>11.78</v>
      </c>
      <c r="Z32" s="9">
        <v>10.885</v>
      </c>
      <c r="AA32" s="9">
        <v>9.33</v>
      </c>
      <c r="AB32" s="9">
        <v>10.81</v>
      </c>
      <c r="AC32" s="9">
        <v>8.4649999999999999</v>
      </c>
      <c r="AD32" s="9">
        <v>16.309999999999999</v>
      </c>
      <c r="AE32" s="9">
        <v>23.88</v>
      </c>
      <c r="AF32" s="9">
        <v>30.58</v>
      </c>
      <c r="AG32" s="9">
        <v>86.75</v>
      </c>
      <c r="AH32" s="9">
        <v>47.54</v>
      </c>
      <c r="AI32" s="9">
        <v>122.9</v>
      </c>
      <c r="AJ32" s="9">
        <f>(S32*Main!$H$43/Main!$I$42)+(AB32*Main!$H$44/Main!$I$42)+(Y32*Main!$H$45/Main!$I$42)+(AC32*Main!$H$46/Main!$I$42)+(AA32*Main!$H$47/Main!$I$42)+(F32*Main!$H$48/Main!$I$42)+(L32*Main!$H$49/Main!$I$42)</f>
        <v>11.497237000000002</v>
      </c>
    </row>
    <row r="33" spans="1:36" x14ac:dyDescent="0.3">
      <c r="A33" s="3">
        <v>44761</v>
      </c>
      <c r="B33" s="9">
        <v>9.16</v>
      </c>
      <c r="C33" s="9">
        <v>11.98</v>
      </c>
      <c r="D33" s="9">
        <v>6.3250000000000002</v>
      </c>
      <c r="E33" s="9">
        <v>15.13</v>
      </c>
      <c r="F33" s="9">
        <v>13.49</v>
      </c>
      <c r="G33" s="9">
        <v>10.3</v>
      </c>
      <c r="H33" s="9">
        <v>13.965</v>
      </c>
      <c r="I33" s="9">
        <v>8.7799999999999994</v>
      </c>
      <c r="J33" s="9">
        <v>11.94</v>
      </c>
      <c r="K33" s="9">
        <v>14.94</v>
      </c>
      <c r="L33" s="9">
        <v>13.34</v>
      </c>
      <c r="M33" s="9">
        <v>11.17</v>
      </c>
      <c r="N33" s="9">
        <v>10.19</v>
      </c>
      <c r="O33" s="9">
        <v>9.0500000000000007</v>
      </c>
      <c r="P33" s="9">
        <v>13.641999999999999</v>
      </c>
      <c r="Q33" s="9">
        <v>10.965</v>
      </c>
      <c r="R33" s="9">
        <v>8.1750000000000007</v>
      </c>
      <c r="S33" s="9">
        <v>12.327999999999999</v>
      </c>
      <c r="T33" s="9">
        <v>9.34</v>
      </c>
      <c r="U33" s="9">
        <v>9.93</v>
      </c>
      <c r="V33" s="9">
        <v>10.7</v>
      </c>
      <c r="W33" s="9">
        <v>13.89</v>
      </c>
      <c r="X33" s="9">
        <v>9.5</v>
      </c>
      <c r="Y33" s="9">
        <v>12.53</v>
      </c>
      <c r="Z33" s="9">
        <v>11.57</v>
      </c>
      <c r="AA33" s="9">
        <v>9.6449999999999996</v>
      </c>
      <c r="AB33" s="9">
        <v>11.8</v>
      </c>
      <c r="AC33" s="9">
        <v>8.6999999999999993</v>
      </c>
      <c r="AD33" s="9">
        <v>16.28</v>
      </c>
      <c r="AE33" s="9">
        <v>24.5</v>
      </c>
      <c r="AF33" s="9">
        <v>30.66</v>
      </c>
      <c r="AG33" s="9">
        <v>88.61</v>
      </c>
      <c r="AH33" s="9">
        <v>48.77</v>
      </c>
      <c r="AI33" s="9">
        <v>124.7</v>
      </c>
      <c r="AJ33" s="9">
        <f>(S33*Main!$H$43/Main!$I$42)+(AB33*Main!$H$44/Main!$I$42)+(Y33*Main!$H$45/Main!$I$42)+(AC33*Main!$H$46/Main!$I$42)+(AA33*Main!$H$47/Main!$I$42)+(F33*Main!$H$48/Main!$I$42)+(L33*Main!$H$49/Main!$I$42)</f>
        <v>11.899148</v>
      </c>
    </row>
    <row r="34" spans="1:36" x14ac:dyDescent="0.3">
      <c r="A34" s="3">
        <v>44760</v>
      </c>
      <c r="B34" s="9">
        <v>9.3650000000000002</v>
      </c>
      <c r="C34" s="9">
        <v>12.195</v>
      </c>
      <c r="D34" s="9">
        <v>6.5049999999999999</v>
      </c>
      <c r="E34" s="9">
        <v>15.62</v>
      </c>
      <c r="F34" s="9">
        <v>13.77</v>
      </c>
      <c r="G34" s="9">
        <v>10.36</v>
      </c>
      <c r="H34" s="9">
        <v>14.48</v>
      </c>
      <c r="I34" s="9">
        <v>9.26</v>
      </c>
      <c r="J34" s="9">
        <v>12.025</v>
      </c>
      <c r="K34" s="9">
        <v>15.43</v>
      </c>
      <c r="L34" s="9">
        <v>13.65</v>
      </c>
      <c r="M34" s="9">
        <v>11.375</v>
      </c>
      <c r="N34" s="9">
        <v>10.41</v>
      </c>
      <c r="O34" s="9">
        <v>9.0500000000000007</v>
      </c>
      <c r="P34" s="9">
        <v>14.14</v>
      </c>
      <c r="Q34" s="9">
        <v>11.25</v>
      </c>
      <c r="R34" s="9">
        <v>8.2349999999999994</v>
      </c>
      <c r="S34" s="9">
        <v>12.6</v>
      </c>
      <c r="T34" s="9">
        <v>9.51</v>
      </c>
      <c r="U34" s="9">
        <v>9.9700000000000006</v>
      </c>
      <c r="V34" s="9">
        <v>10.67</v>
      </c>
      <c r="W34" s="9">
        <v>14.19</v>
      </c>
      <c r="X34" s="9">
        <v>9.6</v>
      </c>
      <c r="Y34" s="9">
        <v>12.5</v>
      </c>
      <c r="Z34" s="9">
        <v>11.74</v>
      </c>
      <c r="AA34" s="9">
        <v>9.6080000000000005</v>
      </c>
      <c r="AB34" s="9">
        <v>12.17</v>
      </c>
      <c r="AC34" s="9">
        <v>8.86</v>
      </c>
      <c r="AD34" s="9">
        <v>16.7</v>
      </c>
      <c r="AE34" s="9">
        <v>25.3</v>
      </c>
      <c r="AF34" s="9">
        <v>31.58</v>
      </c>
      <c r="AG34" s="9">
        <v>91.86</v>
      </c>
      <c r="AH34" s="9">
        <v>49.66</v>
      </c>
      <c r="AI34" s="9">
        <v>127.69</v>
      </c>
      <c r="AJ34" s="9">
        <f>(S34*Main!$H$43/Main!$I$42)+(AB34*Main!$H$44/Main!$I$42)+(Y34*Main!$H$45/Main!$I$42)+(AC34*Main!$H$46/Main!$I$42)+(AA34*Main!$H$47/Main!$I$42)+(F34*Main!$H$48/Main!$I$42)+(L34*Main!$H$49/Main!$I$42)</f>
        <v>12.128188000000002</v>
      </c>
    </row>
    <row r="35" spans="1:36" x14ac:dyDescent="0.3">
      <c r="A35" s="3">
        <v>44757</v>
      </c>
      <c r="B35" s="7">
        <v>9.23</v>
      </c>
      <c r="C35" s="9">
        <v>11.88</v>
      </c>
      <c r="D35" s="9">
        <v>6.3449999999999998</v>
      </c>
      <c r="E35" s="9">
        <v>15.35</v>
      </c>
      <c r="F35" s="9">
        <v>13.45</v>
      </c>
      <c r="G35" s="9">
        <v>10.195</v>
      </c>
      <c r="H35" s="9">
        <v>14.37</v>
      </c>
      <c r="I35" s="9">
        <v>9.23</v>
      </c>
      <c r="J35" s="9">
        <v>11.88</v>
      </c>
      <c r="K35" s="9">
        <v>15.32</v>
      </c>
      <c r="L35" s="9">
        <v>13.43</v>
      </c>
      <c r="M35" s="9">
        <v>11.07</v>
      </c>
      <c r="N35" s="9">
        <v>10.06</v>
      </c>
      <c r="O35" s="9">
        <v>8.75</v>
      </c>
      <c r="P35" s="9">
        <v>13.8</v>
      </c>
      <c r="Q35" s="9">
        <v>10.85</v>
      </c>
      <c r="R35" s="9">
        <v>7.95</v>
      </c>
      <c r="S35" s="9">
        <v>12</v>
      </c>
      <c r="T35" s="9">
        <v>9.5399999999999991</v>
      </c>
      <c r="U35" s="9">
        <v>9.8000000000000007</v>
      </c>
      <c r="V35" s="9">
        <v>10.41</v>
      </c>
      <c r="W35" s="9">
        <v>14.17</v>
      </c>
      <c r="X35" s="9">
        <v>8.8550000000000004</v>
      </c>
      <c r="Y35" s="9">
        <v>12.164999999999999</v>
      </c>
      <c r="Z35" s="9">
        <v>11.65</v>
      </c>
      <c r="AA35" s="9">
        <v>9.39</v>
      </c>
      <c r="AB35" s="9">
        <v>12.08</v>
      </c>
      <c r="AC35" s="9">
        <v>8.76</v>
      </c>
      <c r="AD35" s="9">
        <v>16.484999999999999</v>
      </c>
      <c r="AE35" s="9">
        <v>24.23</v>
      </c>
      <c r="AF35" s="9">
        <v>30.39</v>
      </c>
      <c r="AG35" s="9">
        <v>89.37</v>
      </c>
      <c r="AH35" s="9">
        <v>51.77</v>
      </c>
      <c r="AI35" s="9">
        <v>129.85</v>
      </c>
      <c r="AJ35" s="9">
        <f>(S35*Main!$H$43/Main!$I$42)+(AB35*Main!$H$44/Main!$I$42)+(Y35*Main!$H$45/Main!$I$42)+(AC35*Main!$H$46/Main!$I$42)+(AA35*Main!$H$47/Main!$I$42)+(F35*Main!$H$48/Main!$I$42)+(L35*Main!$H$49/Main!$I$42)</f>
        <v>11.702195000000001</v>
      </c>
    </row>
    <row r="36" spans="1:36" x14ac:dyDescent="0.3">
      <c r="A36" s="8">
        <v>44756</v>
      </c>
      <c r="B36" s="7">
        <v>9.34</v>
      </c>
      <c r="C36" s="9">
        <v>12.14</v>
      </c>
      <c r="D36" s="9">
        <v>6.415</v>
      </c>
      <c r="E36" s="9">
        <v>15.78</v>
      </c>
      <c r="F36" s="9">
        <v>13.65</v>
      </c>
      <c r="G36" s="9">
        <v>10.95</v>
      </c>
      <c r="H36" s="9">
        <v>15.35</v>
      </c>
      <c r="I36" s="9">
        <v>8.94</v>
      </c>
      <c r="J36" s="9">
        <v>11.96</v>
      </c>
      <c r="K36" s="9">
        <v>15.545</v>
      </c>
      <c r="L36" s="9">
        <v>13.445</v>
      </c>
      <c r="M36" s="9">
        <v>11.47</v>
      </c>
      <c r="N36" s="9">
        <v>10.7</v>
      </c>
      <c r="O36" s="9">
        <v>8.83</v>
      </c>
      <c r="P36" s="9">
        <v>14.59</v>
      </c>
      <c r="Q36" s="9">
        <v>11.28</v>
      </c>
      <c r="R36" s="9">
        <v>7.99</v>
      </c>
      <c r="S36" s="9">
        <v>12.675000000000001</v>
      </c>
      <c r="T36" s="9">
        <v>9.61</v>
      </c>
      <c r="U36" s="9">
        <v>10.19</v>
      </c>
      <c r="V36" s="9">
        <v>10.98</v>
      </c>
      <c r="W36" s="9">
        <v>14.53</v>
      </c>
      <c r="X36" s="9">
        <v>9.67</v>
      </c>
      <c r="Y36" s="9">
        <v>12.55</v>
      </c>
      <c r="Z36" s="9">
        <v>12.305</v>
      </c>
      <c r="AA36" s="9">
        <v>9.89</v>
      </c>
      <c r="AB36" s="9">
        <v>12.55</v>
      </c>
      <c r="AC36" s="9">
        <v>9.6750000000000007</v>
      </c>
      <c r="AD36" s="9">
        <v>16.585000000000001</v>
      </c>
      <c r="AE36" s="9">
        <v>26.4</v>
      </c>
      <c r="AF36" s="9">
        <v>32.64</v>
      </c>
      <c r="AG36" s="9">
        <v>90.73</v>
      </c>
      <c r="AH36" s="9">
        <v>53.03</v>
      </c>
      <c r="AI36" s="9">
        <v>137.76</v>
      </c>
      <c r="AJ36" s="9">
        <f>(S36*Main!$H$43/Main!$I$42)+(AB36*Main!$H$44/Main!$I$42)+(Y36*Main!$H$45/Main!$I$42)+(AC36*Main!$H$46/Main!$I$42)+(AA36*Main!$H$47/Main!$I$42)+(F36*Main!$H$48/Main!$I$42)+(L36*Main!$H$49/Main!$I$42)</f>
        <v>12.306509999999999</v>
      </c>
    </row>
    <row r="37" spans="1:36" x14ac:dyDescent="0.3">
      <c r="A37" s="3">
        <v>44755</v>
      </c>
      <c r="B37" s="9">
        <v>9.2349999999999994</v>
      </c>
      <c r="C37" s="9">
        <v>12.095000000000001</v>
      </c>
      <c r="D37" s="9">
        <v>6.0350000000000001</v>
      </c>
      <c r="E37" s="9">
        <v>15.27</v>
      </c>
      <c r="F37" s="9">
        <v>13.55</v>
      </c>
      <c r="G37" s="9">
        <v>10.074999999999999</v>
      </c>
      <c r="H37" s="9">
        <v>14.07</v>
      </c>
      <c r="I37" s="9">
        <v>8.98</v>
      </c>
      <c r="J37" s="9">
        <v>11.83</v>
      </c>
      <c r="K37" s="9">
        <v>15.1</v>
      </c>
      <c r="L37" s="9">
        <v>13.17</v>
      </c>
      <c r="M37" s="9">
        <v>11.125</v>
      </c>
      <c r="N37" s="9">
        <v>10.050000000000001</v>
      </c>
      <c r="O37" s="9">
        <v>8.9600000000000009</v>
      </c>
      <c r="P37" s="9">
        <v>13.85</v>
      </c>
      <c r="Q37" s="9">
        <v>10.83</v>
      </c>
      <c r="R37" s="9">
        <v>7.88</v>
      </c>
      <c r="S37" s="9">
        <v>11.907999999999999</v>
      </c>
      <c r="T37" s="9">
        <v>9.49</v>
      </c>
      <c r="U37" s="9">
        <v>9.48</v>
      </c>
      <c r="V37" s="9">
        <v>10.43</v>
      </c>
      <c r="W37" s="9">
        <v>13.62</v>
      </c>
      <c r="X37" s="9">
        <v>9.25</v>
      </c>
      <c r="Y37" s="9">
        <v>11.86</v>
      </c>
      <c r="Z37" s="9">
        <v>11.51</v>
      </c>
      <c r="AA37" s="9">
        <v>9.1920000000000002</v>
      </c>
      <c r="AB37" s="9">
        <v>11.74</v>
      </c>
      <c r="AC37" s="9">
        <v>8.4</v>
      </c>
      <c r="AD37" s="9">
        <v>16.41</v>
      </c>
      <c r="AE37" s="9">
        <v>26.82</v>
      </c>
      <c r="AF37" s="9">
        <v>33.67</v>
      </c>
      <c r="AG37" s="9">
        <v>90.49</v>
      </c>
      <c r="AH37" s="9">
        <v>51.76</v>
      </c>
      <c r="AI37" s="9">
        <v>136.1</v>
      </c>
      <c r="AJ37" s="9">
        <f>(S37*Main!$H$43/Main!$I$42)+(AB37*Main!$H$44/Main!$I$42)+(Y37*Main!$H$45/Main!$I$42)+(AC37*Main!$H$46/Main!$I$42)+(AA37*Main!$H$47/Main!$I$42)+(F37*Main!$H$48/Main!$I$42)+(L37*Main!$H$49/Main!$I$42)</f>
        <v>11.523419999999998</v>
      </c>
    </row>
    <row r="38" spans="1:36" x14ac:dyDescent="0.3">
      <c r="A38" s="3">
        <v>44754</v>
      </c>
      <c r="B38" s="9">
        <v>9.5250000000000004</v>
      </c>
      <c r="C38" s="9">
        <v>12.27</v>
      </c>
      <c r="D38" s="9">
        <v>6.4349999999999996</v>
      </c>
      <c r="E38" s="9">
        <v>15.51</v>
      </c>
      <c r="F38" s="9">
        <v>13.84</v>
      </c>
      <c r="G38" s="9">
        <v>10.46</v>
      </c>
      <c r="H38" s="9">
        <v>14.744999999999999</v>
      </c>
      <c r="I38" s="9">
        <v>9.4149999999999991</v>
      </c>
      <c r="J38" s="9">
        <v>12.29</v>
      </c>
      <c r="K38" s="9">
        <v>15.64</v>
      </c>
      <c r="L38" s="9">
        <v>13.74</v>
      </c>
      <c r="M38" s="9">
        <v>11.26</v>
      </c>
      <c r="N38" s="9">
        <v>10.25</v>
      </c>
      <c r="O38" s="9">
        <v>8.9499999999999993</v>
      </c>
      <c r="P38" s="9">
        <v>14.01</v>
      </c>
      <c r="Q38" s="9">
        <v>11.22</v>
      </c>
      <c r="R38" s="9">
        <v>8.1999999999999993</v>
      </c>
      <c r="S38" s="9">
        <v>11.782999999999999</v>
      </c>
      <c r="T38" s="9">
        <v>9.74</v>
      </c>
      <c r="U38" s="9">
        <v>9.84</v>
      </c>
      <c r="V38" s="9">
        <v>10.56</v>
      </c>
      <c r="W38" s="9">
        <v>14.17</v>
      </c>
      <c r="X38" s="9">
        <v>9.83</v>
      </c>
      <c r="Y38" s="9">
        <v>12.17</v>
      </c>
      <c r="Z38" s="9">
        <v>11.84</v>
      </c>
      <c r="AA38" s="9">
        <v>9.44</v>
      </c>
      <c r="AB38" s="9">
        <v>12.15</v>
      </c>
      <c r="AC38" s="9">
        <v>9</v>
      </c>
      <c r="AD38" s="9">
        <v>16.75</v>
      </c>
      <c r="AE38" s="9">
        <v>27.29</v>
      </c>
      <c r="AF38" s="9">
        <v>33.97</v>
      </c>
      <c r="AG38" s="9">
        <v>90.06</v>
      </c>
      <c r="AH38" s="9">
        <v>54.4</v>
      </c>
      <c r="AI38" s="9">
        <v>148.11000000000001</v>
      </c>
      <c r="AJ38" s="9">
        <f>(S38*Main!$H$43/Main!$I$42)+(AB38*Main!$H$44/Main!$I$42)+(Y38*Main!$H$45/Main!$I$42)+(AC38*Main!$H$46/Main!$I$42)+(AA38*Main!$H$47/Main!$I$42)+(F38*Main!$H$48/Main!$I$42)+(L38*Main!$H$49/Main!$I$42)</f>
        <v>11.625658000000001</v>
      </c>
    </row>
    <row r="39" spans="1:36" x14ac:dyDescent="0.3">
      <c r="A39" s="3">
        <v>44753</v>
      </c>
      <c r="B39" s="9">
        <v>9.375</v>
      </c>
      <c r="C39" s="9">
        <v>12.095000000000001</v>
      </c>
      <c r="D39" s="9">
        <v>6.5549999999999997</v>
      </c>
      <c r="E39" s="9">
        <v>15.72</v>
      </c>
      <c r="F39" s="9">
        <v>13.64</v>
      </c>
      <c r="G39" s="9">
        <v>10.525</v>
      </c>
      <c r="H39" s="9">
        <v>14.95</v>
      </c>
      <c r="I39" s="9">
        <v>9.3699999999999992</v>
      </c>
      <c r="J39" s="9">
        <v>12.26</v>
      </c>
      <c r="K39" s="9">
        <v>15.52</v>
      </c>
      <c r="L39" s="9">
        <v>13.51</v>
      </c>
      <c r="M39" s="9">
        <v>11.36</v>
      </c>
      <c r="N39" s="9">
        <v>10.6</v>
      </c>
      <c r="O39" s="9">
        <v>8.94</v>
      </c>
      <c r="P39" s="9">
        <v>14.24</v>
      </c>
      <c r="Q39" s="9">
        <v>11.305</v>
      </c>
      <c r="R39" s="9">
        <v>8.2200000000000006</v>
      </c>
      <c r="S39" s="9">
        <v>12.025</v>
      </c>
      <c r="T39" s="9">
        <v>9.7100000000000009</v>
      </c>
      <c r="U39" s="9">
        <v>9.7799999999999994</v>
      </c>
      <c r="V39" s="9">
        <v>10.6</v>
      </c>
      <c r="W39" s="9">
        <v>14.3</v>
      </c>
      <c r="X39" s="9">
        <v>9.67</v>
      </c>
      <c r="Y39" s="9">
        <v>12.13</v>
      </c>
      <c r="Z39" s="9">
        <v>12.18</v>
      </c>
      <c r="AA39" s="9">
        <v>9.44</v>
      </c>
      <c r="AB39" s="9">
        <v>12.46</v>
      </c>
      <c r="AC39" s="9">
        <v>8.875</v>
      </c>
      <c r="AD39" s="9">
        <v>17.234999999999999</v>
      </c>
      <c r="AE39" s="9">
        <v>26.17</v>
      </c>
      <c r="AF39" s="9">
        <v>32.93</v>
      </c>
      <c r="AG39" s="9">
        <v>88.05</v>
      </c>
      <c r="AH39" s="9">
        <v>53.1</v>
      </c>
      <c r="AI39" s="9">
        <v>147.72</v>
      </c>
      <c r="AJ39" s="9">
        <f>(S39*Main!$H$43/Main!$I$42)+(AB39*Main!$H$44/Main!$I$42)+(Y39*Main!$H$45/Main!$I$42)+(AC39*Main!$H$46/Main!$I$42)+(AA39*Main!$H$47/Main!$I$42)+(F39*Main!$H$48/Main!$I$42)+(L39*Main!$H$49/Main!$I$42)</f>
        <v>11.782045</v>
      </c>
    </row>
    <row r="40" spans="1:36" x14ac:dyDescent="0.3">
      <c r="A40" s="3">
        <v>44750</v>
      </c>
      <c r="B40" s="9">
        <v>8.7650000000000006</v>
      </c>
      <c r="C40" s="9">
        <v>11.15</v>
      </c>
      <c r="D40" s="9">
        <v>6.18</v>
      </c>
      <c r="E40" s="9">
        <v>14.755000000000001</v>
      </c>
      <c r="F40" s="9">
        <v>12.545</v>
      </c>
      <c r="G40" s="9">
        <v>9.6950000000000003</v>
      </c>
      <c r="H40" s="9">
        <v>13.705</v>
      </c>
      <c r="I40" s="9">
        <v>8.8849999999999998</v>
      </c>
      <c r="J40" s="9">
        <v>11.14</v>
      </c>
      <c r="K40" s="9">
        <v>14.664999999999999</v>
      </c>
      <c r="L40" s="9">
        <v>12.525</v>
      </c>
      <c r="M40" s="9">
        <v>10.44</v>
      </c>
      <c r="N40" s="9">
        <v>9.39</v>
      </c>
      <c r="O40" s="9">
        <v>8.6</v>
      </c>
      <c r="P40" s="9">
        <v>13.324999999999999</v>
      </c>
      <c r="Q40" s="9">
        <v>10.305</v>
      </c>
      <c r="R40" s="9">
        <v>7.875</v>
      </c>
      <c r="S40" s="9">
        <v>10.766999999999999</v>
      </c>
      <c r="T40" s="9">
        <v>9.16</v>
      </c>
      <c r="U40" s="9">
        <v>8.8350000000000009</v>
      </c>
      <c r="V40" s="9">
        <v>10.050000000000001</v>
      </c>
      <c r="W40" s="9">
        <v>13.39</v>
      </c>
      <c r="X40" s="9">
        <v>8.7349999999999994</v>
      </c>
      <c r="Y40" s="9">
        <v>11.28</v>
      </c>
      <c r="Z40" s="9">
        <v>11.28</v>
      </c>
      <c r="AA40" s="9">
        <v>8.8219999999999992</v>
      </c>
      <c r="AB40" s="9">
        <v>11.48</v>
      </c>
      <c r="AC40" s="9">
        <v>8.1</v>
      </c>
      <c r="AD40" s="9">
        <v>16.71</v>
      </c>
      <c r="AE40" s="9">
        <v>24.64</v>
      </c>
      <c r="AF40" s="9">
        <v>31.18</v>
      </c>
      <c r="AG40" s="9">
        <v>84.74</v>
      </c>
      <c r="AH40" s="9">
        <v>52.1</v>
      </c>
      <c r="AI40" s="9">
        <v>145.25</v>
      </c>
      <c r="AJ40" s="9">
        <f>(S40*Main!$H$43/Main!$I$42)+(AB40*Main!$H$44/Main!$I$42)+(Y40*Main!$H$45/Main!$I$42)+(AC40*Main!$H$46/Main!$I$42)+(AA40*Main!$H$47/Main!$I$42)+(F40*Main!$H$48/Main!$I$42)+(L40*Main!$H$49/Main!$I$42)</f>
        <v>10.686554000000001</v>
      </c>
    </row>
    <row r="41" spans="1:36" x14ac:dyDescent="0.3">
      <c r="A41" s="3">
        <v>44749</v>
      </c>
      <c r="B41" s="9">
        <v>8.64</v>
      </c>
      <c r="C41" s="9">
        <v>11.23</v>
      </c>
      <c r="D41" s="9">
        <v>6.165</v>
      </c>
      <c r="E41" s="9">
        <v>15.005000000000001</v>
      </c>
      <c r="F41" s="9">
        <v>12.51</v>
      </c>
      <c r="G41" s="9">
        <v>9.7899999999999991</v>
      </c>
      <c r="H41" s="9">
        <v>14.115</v>
      </c>
      <c r="I41" s="9">
        <v>8.93</v>
      </c>
      <c r="J41" s="9">
        <v>11.234999999999999</v>
      </c>
      <c r="K41" s="9">
        <v>14.975</v>
      </c>
      <c r="L41" s="9">
        <v>12.58</v>
      </c>
      <c r="M41" s="9">
        <v>10.32</v>
      </c>
      <c r="N41" s="9">
        <v>9.4</v>
      </c>
      <c r="O41" s="9">
        <v>8.59</v>
      </c>
      <c r="P41" s="9">
        <v>13.53</v>
      </c>
      <c r="Q41" s="9">
        <v>10.31</v>
      </c>
      <c r="R41" s="9">
        <v>8.02</v>
      </c>
      <c r="S41" s="9">
        <v>10.698</v>
      </c>
      <c r="T41" s="9">
        <v>9.15</v>
      </c>
      <c r="U41" s="9">
        <v>9.32</v>
      </c>
      <c r="V41" s="9">
        <v>10.24</v>
      </c>
      <c r="W41" s="9">
        <v>13.7</v>
      </c>
      <c r="X41" s="9">
        <v>8.7899999999999991</v>
      </c>
      <c r="Y41" s="9">
        <v>11.38</v>
      </c>
      <c r="Z41" s="9">
        <v>11.63</v>
      </c>
      <c r="AA41" s="9">
        <v>8.8699999999999992</v>
      </c>
      <c r="AB41" s="9">
        <v>11.83</v>
      </c>
      <c r="AC41" s="9">
        <v>8.25</v>
      </c>
      <c r="AD41" s="9">
        <v>17.38</v>
      </c>
      <c r="AE41" s="9">
        <v>26.08</v>
      </c>
      <c r="AF41" s="9">
        <v>32.81</v>
      </c>
      <c r="AG41" s="9">
        <v>85.88</v>
      </c>
      <c r="AH41" s="9">
        <v>52.87</v>
      </c>
      <c r="AI41" s="9">
        <v>149.71</v>
      </c>
      <c r="AJ41" s="9">
        <f>(S41*Main!$H$43/Main!$I$42)+(AB41*Main!$H$44/Main!$I$42)+(Y41*Main!$H$45/Main!$I$42)+(AC41*Main!$H$46/Main!$I$42)+(AA41*Main!$H$47/Main!$I$42)+(F41*Main!$H$48/Main!$I$42)+(L41*Main!$H$49/Main!$I$42)</f>
        <v>10.722108</v>
      </c>
    </row>
    <row r="42" spans="1:36" x14ac:dyDescent="0.3">
      <c r="A42" s="3">
        <v>44748</v>
      </c>
      <c r="B42" s="9">
        <v>9.125</v>
      </c>
      <c r="C42" s="9">
        <v>11.79</v>
      </c>
      <c r="D42" s="9">
        <v>6.4550000000000001</v>
      </c>
      <c r="E42" s="9">
        <v>16.22</v>
      </c>
      <c r="F42" s="9">
        <v>13.29</v>
      </c>
      <c r="G42" s="9">
        <v>10.324999999999999</v>
      </c>
      <c r="H42" s="9">
        <v>15.324999999999999</v>
      </c>
      <c r="I42" s="9">
        <v>9.4</v>
      </c>
      <c r="J42" s="9">
        <v>11.824999999999999</v>
      </c>
      <c r="K42" s="9">
        <v>16.04</v>
      </c>
      <c r="L42" s="9">
        <v>13.24</v>
      </c>
      <c r="M42" s="9">
        <v>10.85</v>
      </c>
      <c r="N42" s="9">
        <v>9.83</v>
      </c>
      <c r="O42" s="9">
        <v>8.84</v>
      </c>
      <c r="P42" s="9">
        <v>14.78</v>
      </c>
      <c r="Q42" s="9">
        <v>10.8</v>
      </c>
      <c r="R42" s="9">
        <v>8.35</v>
      </c>
      <c r="S42" s="9">
        <v>11.28</v>
      </c>
      <c r="T42" s="9">
        <v>9.58</v>
      </c>
      <c r="U42" s="9">
        <v>9.64</v>
      </c>
      <c r="V42" s="9">
        <v>10.64</v>
      </c>
      <c r="W42" s="9">
        <v>14.78</v>
      </c>
      <c r="X42" s="9">
        <v>9.3699999999999992</v>
      </c>
      <c r="Y42" s="9">
        <v>12.18</v>
      </c>
      <c r="Z42" s="9">
        <v>12.695</v>
      </c>
      <c r="AA42" s="9">
        <v>9.4580000000000002</v>
      </c>
      <c r="AB42" s="9">
        <v>13.05</v>
      </c>
      <c r="AC42" s="9">
        <v>8.6999999999999993</v>
      </c>
      <c r="AD42" s="9">
        <v>18.2</v>
      </c>
      <c r="AE42" s="9">
        <v>26.73</v>
      </c>
      <c r="AF42" s="9">
        <v>33.75</v>
      </c>
      <c r="AG42" s="9">
        <v>85.88</v>
      </c>
      <c r="AH42" s="9">
        <v>54.67</v>
      </c>
      <c r="AI42" s="9">
        <v>151.13999999999999</v>
      </c>
      <c r="AJ42" s="9">
        <f>(S42*Main!$H$43/Main!$I$42)+(AB42*Main!$H$44/Main!$I$42)+(Y42*Main!$H$45/Main!$I$42)+(AC42*Main!$H$46/Main!$I$42)+(AA42*Main!$H$47/Main!$I$42)+(F42*Main!$H$48/Main!$I$42)+(L42*Main!$H$49/Main!$I$42)</f>
        <v>11.410818000000003</v>
      </c>
    </row>
    <row r="43" spans="1:36" x14ac:dyDescent="0.3">
      <c r="A43" s="3">
        <v>44747</v>
      </c>
      <c r="B43" s="9">
        <v>8.4149999999999991</v>
      </c>
      <c r="C43" s="9">
        <v>12.135</v>
      </c>
      <c r="D43" s="9">
        <v>6.68</v>
      </c>
      <c r="E43" s="9">
        <v>16.34</v>
      </c>
      <c r="F43" s="9">
        <v>13.51</v>
      </c>
      <c r="G43" s="9">
        <v>10.744999999999999</v>
      </c>
      <c r="H43" s="9">
        <v>15.455</v>
      </c>
      <c r="I43" s="9">
        <v>9.36</v>
      </c>
      <c r="J43" s="9">
        <v>12.32</v>
      </c>
      <c r="K43" s="9">
        <v>16.29</v>
      </c>
      <c r="L43" s="9">
        <v>13.39</v>
      </c>
      <c r="M43" s="9">
        <v>10.86</v>
      </c>
      <c r="N43" s="9">
        <v>9.58</v>
      </c>
      <c r="O43" s="9">
        <v>8.6300000000000008</v>
      </c>
      <c r="P43" s="9">
        <v>14.295</v>
      </c>
      <c r="Q43" s="9">
        <v>10.87</v>
      </c>
      <c r="R43" s="9">
        <v>8.49</v>
      </c>
      <c r="S43" s="9">
        <v>10.792</v>
      </c>
      <c r="T43" s="9">
        <v>9.84</v>
      </c>
      <c r="U43" s="9">
        <v>9.8000000000000007</v>
      </c>
      <c r="V43" s="9">
        <v>10.71</v>
      </c>
      <c r="W43" s="9">
        <v>14.82</v>
      </c>
      <c r="X43" s="9">
        <v>9.82</v>
      </c>
      <c r="Y43" s="9">
        <v>12.045</v>
      </c>
      <c r="Z43" s="9">
        <v>12.845000000000001</v>
      </c>
      <c r="AA43" s="9">
        <v>9.7620000000000005</v>
      </c>
      <c r="AB43" s="9">
        <v>13.2</v>
      </c>
      <c r="AC43" s="9">
        <v>8.7799999999999994</v>
      </c>
      <c r="AD43" s="9">
        <v>17.54</v>
      </c>
      <c r="AE43" s="9">
        <v>27.54</v>
      </c>
      <c r="AF43" s="9">
        <v>34.86</v>
      </c>
      <c r="AG43" s="9">
        <v>87.3</v>
      </c>
      <c r="AH43" s="9">
        <v>52.61</v>
      </c>
      <c r="AI43" s="9">
        <v>156.16</v>
      </c>
      <c r="AJ43" s="9">
        <f>(S43*Main!$H$43/Main!$I$42)+(AB43*Main!$H$44/Main!$I$42)+(Y43*Main!$H$45/Main!$I$42)+(AC43*Main!$H$46/Main!$I$42)+(AA43*Main!$H$47/Main!$I$42)+(F43*Main!$H$48/Main!$I$42)+(L43*Main!$H$49/Main!$I$42)</f>
        <v>11.160059</v>
      </c>
    </row>
    <row r="44" spans="1:36" x14ac:dyDescent="0.3">
      <c r="A44" s="3">
        <v>44743</v>
      </c>
      <c r="B44" s="9">
        <v>9.5050000000000008</v>
      </c>
      <c r="C44" s="9">
        <v>12.12</v>
      </c>
      <c r="D44" s="9">
        <v>6.61</v>
      </c>
      <c r="E44" s="9">
        <v>16.38</v>
      </c>
      <c r="F44" s="9">
        <v>13.48</v>
      </c>
      <c r="G44" s="9">
        <v>10.135</v>
      </c>
      <c r="H44" s="9">
        <v>15.84</v>
      </c>
      <c r="I44" s="9">
        <v>9.4949999999999992</v>
      </c>
      <c r="J44" s="9">
        <v>11.9</v>
      </c>
      <c r="K44" s="9">
        <v>16.39</v>
      </c>
      <c r="L44" s="9">
        <v>13.24</v>
      </c>
      <c r="M44" s="9">
        <v>10.85</v>
      </c>
      <c r="N44" s="9">
        <v>8.82</v>
      </c>
      <c r="O44" s="9">
        <v>7.97</v>
      </c>
      <c r="P44" s="9">
        <v>14.1</v>
      </c>
      <c r="Q44" s="9">
        <v>10.565</v>
      </c>
      <c r="R44" s="9">
        <v>7.77</v>
      </c>
      <c r="S44" s="9">
        <v>9.7620000000000005</v>
      </c>
      <c r="T44" s="9">
        <v>9.81</v>
      </c>
      <c r="U44" s="9">
        <v>8.8650000000000002</v>
      </c>
      <c r="V44" s="9">
        <v>9.89</v>
      </c>
      <c r="W44" s="9">
        <v>14.57</v>
      </c>
      <c r="X44" s="9">
        <v>9.2349999999999994</v>
      </c>
      <c r="Y44" s="9">
        <v>11.135</v>
      </c>
      <c r="Z44" s="9">
        <v>12.865</v>
      </c>
      <c r="AA44" s="9">
        <v>9.4700000000000006</v>
      </c>
      <c r="AB44" s="9">
        <v>13.42</v>
      </c>
      <c r="AC44" s="9">
        <v>7.84</v>
      </c>
      <c r="AD44" s="9">
        <v>16.329999999999998</v>
      </c>
      <c r="AE44" s="9">
        <v>26.7</v>
      </c>
      <c r="AF44" s="9">
        <v>34.270000000000003</v>
      </c>
      <c r="AG44" s="9">
        <v>85.51</v>
      </c>
      <c r="AH44" s="9">
        <v>49.4</v>
      </c>
      <c r="AI44" s="9">
        <v>144.16999999999999</v>
      </c>
      <c r="AJ44" s="9">
        <f>(S44*Main!$H$43/Main!$I$42)+(AB44*Main!$H$44/Main!$I$42)+(Y44*Main!$H$45/Main!$I$42)+(AC44*Main!$H$46/Main!$I$42)+(AA44*Main!$H$47/Main!$I$42)+(F44*Main!$H$48/Main!$I$42)+(L44*Main!$H$49/Main!$I$42)</f>
        <v>10.388577000000002</v>
      </c>
    </row>
    <row r="45" spans="1:36" x14ac:dyDescent="0.3">
      <c r="A45" s="3">
        <v>44742</v>
      </c>
      <c r="B45" s="9">
        <v>9.01</v>
      </c>
      <c r="C45" s="9">
        <v>11.6</v>
      </c>
      <c r="D45" s="9">
        <v>6.375</v>
      </c>
      <c r="E45" s="9">
        <v>15.61</v>
      </c>
      <c r="F45" s="9">
        <v>12.722</v>
      </c>
      <c r="G45" s="9">
        <v>9.8149999999999995</v>
      </c>
      <c r="H45" s="9">
        <v>14.715</v>
      </c>
      <c r="I45" s="9">
        <v>8.8450000000000006</v>
      </c>
      <c r="J45" s="9">
        <v>11.425000000000001</v>
      </c>
      <c r="K45" s="9">
        <v>15.51</v>
      </c>
      <c r="L45" s="9">
        <v>12.53</v>
      </c>
      <c r="M45" s="9">
        <v>10.265000000000001</v>
      </c>
      <c r="N45" s="9">
        <v>8.41</v>
      </c>
      <c r="O45" s="9">
        <v>8.0150000000000006</v>
      </c>
      <c r="P45" s="9">
        <v>13.36</v>
      </c>
      <c r="Q45" s="9">
        <v>10.025</v>
      </c>
      <c r="R45" s="9">
        <v>7.67</v>
      </c>
      <c r="S45" s="9">
        <v>9.3870000000000005</v>
      </c>
      <c r="T45" s="9">
        <v>9.2100000000000009</v>
      </c>
      <c r="U45" s="9">
        <v>8.7799999999999994</v>
      </c>
      <c r="V45" s="9">
        <v>9.6999999999999993</v>
      </c>
      <c r="W45" s="9">
        <v>14</v>
      </c>
      <c r="X45" s="9">
        <v>9.02</v>
      </c>
      <c r="Y45" s="9">
        <v>10.765000000000001</v>
      </c>
      <c r="Z45" s="9">
        <v>12.484999999999999</v>
      </c>
      <c r="AA45" s="9">
        <v>9.27</v>
      </c>
      <c r="AB45" s="9">
        <v>13</v>
      </c>
      <c r="AC45" s="9">
        <v>7.55</v>
      </c>
      <c r="AD45" s="9">
        <v>15.5</v>
      </c>
      <c r="AE45" s="9">
        <v>28.71</v>
      </c>
      <c r="AF45" s="9">
        <v>36.21</v>
      </c>
      <c r="AG45" s="9">
        <v>89.39</v>
      </c>
      <c r="AH45" s="9">
        <v>48.9</v>
      </c>
      <c r="AI45" s="9">
        <v>135.5</v>
      </c>
      <c r="AJ45" s="9">
        <f>(S45*Main!$H$43/Main!$I$42)+(AB45*Main!$H$44/Main!$I$42)+(Y45*Main!$H$45/Main!$I$42)+(AC45*Main!$H$46/Main!$I$42)+(AA45*Main!$H$47/Main!$I$42)+(F45*Main!$H$48/Main!$I$42)+(L45*Main!$H$49/Main!$I$42)</f>
        <v>10.007009</v>
      </c>
    </row>
    <row r="46" spans="1:36" x14ac:dyDescent="0.3">
      <c r="A46" s="3">
        <v>44741</v>
      </c>
      <c r="B46" s="9">
        <v>9.1150000000000002</v>
      </c>
      <c r="C46" s="9">
        <v>11.685</v>
      </c>
      <c r="D46" s="9">
        <v>6.28</v>
      </c>
      <c r="E46" s="9">
        <v>15.88</v>
      </c>
      <c r="F46" s="9">
        <v>12.86</v>
      </c>
      <c r="G46" s="9">
        <v>9.7750000000000004</v>
      </c>
      <c r="H46" s="9">
        <v>14.71</v>
      </c>
      <c r="I46" s="9">
        <v>8.9149999999999991</v>
      </c>
      <c r="J46" s="9">
        <v>11.64</v>
      </c>
      <c r="K46" s="9">
        <v>15.79</v>
      </c>
      <c r="L46" s="9">
        <v>12.74</v>
      </c>
      <c r="M46" s="9">
        <v>10.15</v>
      </c>
      <c r="N46" s="9">
        <v>8.33</v>
      </c>
      <c r="O46" s="9">
        <v>8.08</v>
      </c>
      <c r="P46" s="9">
        <v>13.345000000000001</v>
      </c>
      <c r="Q46" s="9">
        <v>10</v>
      </c>
      <c r="R46" s="9">
        <v>7.52</v>
      </c>
      <c r="S46" s="9">
        <v>9.43</v>
      </c>
      <c r="T46" s="9">
        <v>9.1999999999999993</v>
      </c>
      <c r="U46" s="9">
        <v>8.5749999999999993</v>
      </c>
      <c r="V46" s="9">
        <v>9.65</v>
      </c>
      <c r="W46" s="9">
        <v>14.105</v>
      </c>
      <c r="X46" s="9">
        <v>9.07</v>
      </c>
      <c r="Y46" s="9">
        <v>10.81</v>
      </c>
      <c r="Z46" s="9">
        <v>12.57</v>
      </c>
      <c r="AA46" s="9">
        <v>9.33</v>
      </c>
      <c r="AB46" s="9">
        <v>13.27</v>
      </c>
      <c r="AC46" s="9">
        <v>7.57</v>
      </c>
      <c r="AD46" s="9">
        <v>14.95</v>
      </c>
      <c r="AE46" s="9">
        <v>28.16</v>
      </c>
      <c r="AF46" s="9">
        <v>35.33</v>
      </c>
      <c r="AG46" s="9">
        <v>88.92</v>
      </c>
      <c r="AH46" s="9">
        <v>48.57</v>
      </c>
      <c r="AI46" s="9">
        <v>130.43</v>
      </c>
      <c r="AJ46" s="9">
        <f>(S46*Main!$H$43/Main!$I$42)+(AB46*Main!$H$44/Main!$I$42)+(Y46*Main!$H$45/Main!$I$42)+(AC46*Main!$H$46/Main!$I$42)+(AA46*Main!$H$47/Main!$I$42)+(F46*Main!$H$48/Main!$I$42)+(L46*Main!$H$49/Main!$I$42)</f>
        <v>10.085140000000001</v>
      </c>
    </row>
    <row r="47" spans="1:36" x14ac:dyDescent="0.3">
      <c r="A47" s="3">
        <v>44740</v>
      </c>
      <c r="B47" s="9">
        <v>8.69</v>
      </c>
      <c r="C47" s="9">
        <v>11.11</v>
      </c>
      <c r="D47" s="9">
        <v>6.08</v>
      </c>
      <c r="E47" s="9">
        <v>15.08</v>
      </c>
      <c r="F47" s="9">
        <v>12.11</v>
      </c>
      <c r="G47" s="9">
        <v>9.3149999999999995</v>
      </c>
      <c r="H47" s="9">
        <v>13.86</v>
      </c>
      <c r="I47" s="9">
        <v>8.48</v>
      </c>
      <c r="J47" s="9">
        <v>11.1</v>
      </c>
      <c r="K47" s="9">
        <v>15.05</v>
      </c>
      <c r="L47" s="9">
        <v>11.92</v>
      </c>
      <c r="M47" s="9">
        <v>9.69</v>
      </c>
      <c r="N47" s="9">
        <v>8.0500000000000007</v>
      </c>
      <c r="O47" s="9">
        <v>7.56</v>
      </c>
      <c r="P47" s="9">
        <v>12.677</v>
      </c>
      <c r="Q47" s="9">
        <v>9.52</v>
      </c>
      <c r="R47" s="9">
        <v>7.3369999999999997</v>
      </c>
      <c r="S47" s="9">
        <v>8.65</v>
      </c>
      <c r="T47" s="9">
        <v>8.89</v>
      </c>
      <c r="U47" s="9">
        <v>8.1999999999999993</v>
      </c>
      <c r="V47" s="9">
        <v>9.23</v>
      </c>
      <c r="W47" s="9">
        <v>13.51</v>
      </c>
      <c r="X47" s="9">
        <v>8.4600000000000009</v>
      </c>
      <c r="Y47" s="9">
        <v>10.15</v>
      </c>
      <c r="Z47" s="9">
        <v>11.74</v>
      </c>
      <c r="AA47" s="9">
        <v>8.66</v>
      </c>
      <c r="AB47" s="9">
        <v>12.32</v>
      </c>
      <c r="AC47" s="9">
        <v>7.37</v>
      </c>
      <c r="AD47" s="9">
        <v>14.4</v>
      </c>
      <c r="AE47" s="9">
        <v>28.36</v>
      </c>
      <c r="AF47" s="9">
        <v>35.43</v>
      </c>
      <c r="AG47" s="9">
        <v>90.62</v>
      </c>
      <c r="AH47" s="9">
        <v>46.59</v>
      </c>
      <c r="AI47" s="9">
        <v>135.22</v>
      </c>
      <c r="AJ47" s="9">
        <f>(S47*Main!$H$43/Main!$I$42)+(AB47*Main!$H$44/Main!$I$42)+(Y47*Main!$H$45/Main!$I$42)+(AC47*Main!$H$46/Main!$I$42)+(AA47*Main!$H$47/Main!$I$42)+(F47*Main!$H$48/Main!$I$42)+(L47*Main!$H$49/Main!$I$42)</f>
        <v>9.3528299999999991</v>
      </c>
    </row>
    <row r="48" spans="1:36" x14ac:dyDescent="0.3">
      <c r="A48" s="3">
        <v>44739</v>
      </c>
      <c r="B48" s="9">
        <v>8.73</v>
      </c>
      <c r="C48" s="9">
        <v>11.16</v>
      </c>
      <c r="D48" s="9">
        <v>6.17</v>
      </c>
      <c r="E48" s="9">
        <v>15.27</v>
      </c>
      <c r="F48" s="9">
        <v>12.15</v>
      </c>
      <c r="G48" s="9">
        <v>9.1950000000000003</v>
      </c>
      <c r="H48" s="9">
        <v>13.92</v>
      </c>
      <c r="I48" s="9">
        <v>8.5649999999999995</v>
      </c>
      <c r="J48" s="9">
        <v>11.28</v>
      </c>
      <c r="K48" s="9">
        <v>14.88</v>
      </c>
      <c r="L48" s="9">
        <v>12.074999999999999</v>
      </c>
      <c r="M48" s="9">
        <v>9.81</v>
      </c>
      <c r="N48" s="9">
        <v>7.98</v>
      </c>
      <c r="O48" s="9">
        <v>7.7</v>
      </c>
      <c r="P48" s="9">
        <v>12.605</v>
      </c>
      <c r="Q48" s="9">
        <v>9.74</v>
      </c>
      <c r="R48" s="9">
        <v>7.41</v>
      </c>
      <c r="S48" s="9">
        <v>8.3770000000000007</v>
      </c>
      <c r="T48" s="9">
        <v>8.86</v>
      </c>
      <c r="U48" s="9">
        <v>8.1</v>
      </c>
      <c r="V48" s="9">
        <v>9.17</v>
      </c>
      <c r="W48" s="9">
        <v>13.37</v>
      </c>
      <c r="X48" s="9">
        <v>8.4849999999999994</v>
      </c>
      <c r="Y48" s="9">
        <v>10.050000000000001</v>
      </c>
      <c r="Z48" s="9">
        <v>11.715</v>
      </c>
      <c r="AA48" s="9">
        <v>8.48</v>
      </c>
      <c r="AB48" s="9">
        <v>12.26</v>
      </c>
      <c r="AC48" s="9">
        <v>7.15</v>
      </c>
      <c r="AD48" s="9">
        <v>14.69</v>
      </c>
      <c r="AE48" s="9">
        <v>26.95</v>
      </c>
      <c r="AF48" s="9">
        <v>33.56</v>
      </c>
      <c r="AG48" s="9">
        <v>87.58</v>
      </c>
      <c r="AH48" s="9">
        <v>46.99</v>
      </c>
      <c r="AI48" s="9">
        <v>133.22</v>
      </c>
      <c r="AJ48" s="9">
        <f>(S48*Main!$H$43/Main!$I$42)+(AB48*Main!$H$44/Main!$I$42)+(Y48*Main!$H$45/Main!$I$42)+(AC48*Main!$H$46/Main!$I$42)+(AA48*Main!$H$47/Main!$I$42)+(F48*Main!$H$48/Main!$I$42)+(L48*Main!$H$49/Main!$I$42)</f>
        <v>9.1531169999999999</v>
      </c>
    </row>
    <row r="49" spans="1:36" x14ac:dyDescent="0.3">
      <c r="A49" s="3">
        <v>44736</v>
      </c>
      <c r="B49" s="9">
        <v>8.8000000000000007</v>
      </c>
      <c r="C49" s="9">
        <v>11.315</v>
      </c>
      <c r="D49" s="9">
        <v>6.1950000000000003</v>
      </c>
      <c r="E49" s="9">
        <v>15.46</v>
      </c>
      <c r="F49" s="9">
        <v>12.32</v>
      </c>
      <c r="G49" s="9">
        <v>9.4350000000000005</v>
      </c>
      <c r="H49" s="9">
        <v>14.324999999999999</v>
      </c>
      <c r="I49" s="9">
        <v>8.8699999999999992</v>
      </c>
      <c r="J49" s="9">
        <v>11.39</v>
      </c>
      <c r="K49" s="9">
        <v>15.1</v>
      </c>
      <c r="L49" s="9">
        <v>12.23</v>
      </c>
      <c r="M49" s="9">
        <v>10.09</v>
      </c>
      <c r="N49" s="9">
        <v>8.1300000000000008</v>
      </c>
      <c r="O49" s="9">
        <v>7.72</v>
      </c>
      <c r="P49" s="9">
        <v>13.2</v>
      </c>
      <c r="Q49" s="9">
        <v>9.75</v>
      </c>
      <c r="R49" s="9">
        <v>7.58</v>
      </c>
      <c r="S49" s="9">
        <v>8.5299999999999994</v>
      </c>
      <c r="T49" s="9">
        <v>9.24</v>
      </c>
      <c r="U49" s="9">
        <v>8.1050000000000004</v>
      </c>
      <c r="V49" s="9">
        <v>9.2799999999999994</v>
      </c>
      <c r="W49" s="9">
        <v>13.71</v>
      </c>
      <c r="X49" s="9">
        <v>8.5299999999999994</v>
      </c>
      <c r="Y49" s="9">
        <v>10.11</v>
      </c>
      <c r="Z49" s="9">
        <v>11.91</v>
      </c>
      <c r="AA49" s="9">
        <v>8.6</v>
      </c>
      <c r="AB49" s="9">
        <v>12.54</v>
      </c>
      <c r="AC49" s="9">
        <v>7.4450000000000003</v>
      </c>
      <c r="AD49" s="9">
        <v>14.775</v>
      </c>
      <c r="AE49" s="9">
        <v>27.23</v>
      </c>
      <c r="AF49" s="9">
        <v>33.770000000000003</v>
      </c>
      <c r="AG49" s="9">
        <v>91.34</v>
      </c>
      <c r="AH49" s="9">
        <v>46.99</v>
      </c>
      <c r="AI49" s="9">
        <v>127</v>
      </c>
      <c r="AJ49" s="9">
        <f>(S49*Main!$H$43/Main!$I$42)+(AB49*Main!$H$44/Main!$I$42)+(Y49*Main!$H$45/Main!$I$42)+(AC49*Main!$H$46/Main!$I$42)+(AA49*Main!$H$47/Main!$I$42)+(F49*Main!$H$48/Main!$I$42)+(L49*Main!$H$49/Main!$I$42)</f>
        <v>9.3244550000000004</v>
      </c>
    </row>
    <row r="50" spans="1:36" x14ac:dyDescent="0.3">
      <c r="A50" s="3">
        <v>44735</v>
      </c>
      <c r="B50" s="9">
        <v>9.1950000000000003</v>
      </c>
      <c r="C50" s="9">
        <v>11.86</v>
      </c>
      <c r="D50" s="9">
        <v>6.2149999999999999</v>
      </c>
      <c r="E50" s="9">
        <v>16.335000000000001</v>
      </c>
      <c r="F50" s="9">
        <v>12.8</v>
      </c>
      <c r="G50" s="9">
        <v>9.9749999999999996</v>
      </c>
      <c r="H50" s="9">
        <v>15.3</v>
      </c>
      <c r="I50" s="9">
        <v>9.0749999999999993</v>
      </c>
      <c r="J50" s="9">
        <v>11.91</v>
      </c>
      <c r="K50" s="9">
        <v>16.085000000000001</v>
      </c>
      <c r="L50" s="9">
        <v>12.88</v>
      </c>
      <c r="M50" s="9">
        <v>10.355</v>
      </c>
      <c r="N50" s="9">
        <v>8.52</v>
      </c>
      <c r="O50" s="9">
        <v>7.75</v>
      </c>
      <c r="P50" s="9">
        <v>13.89</v>
      </c>
      <c r="Q50" s="9">
        <v>10.36</v>
      </c>
      <c r="R50" s="9">
        <v>8.0299999999999994</v>
      </c>
      <c r="S50" s="9">
        <v>8.9380000000000006</v>
      </c>
      <c r="T50" s="9">
        <v>9.35</v>
      </c>
      <c r="U50" s="9">
        <v>8.625</v>
      </c>
      <c r="V50" s="9">
        <v>9.61</v>
      </c>
      <c r="W50" s="9">
        <v>14.51</v>
      </c>
      <c r="X50" s="9">
        <v>9.0549999999999997</v>
      </c>
      <c r="Y50" s="9">
        <v>10.725</v>
      </c>
      <c r="Z50" s="9">
        <v>12.73</v>
      </c>
      <c r="AA50" s="9">
        <v>8.98</v>
      </c>
      <c r="AB50" s="9">
        <v>13.425000000000001</v>
      </c>
      <c r="AC50" s="9">
        <v>8</v>
      </c>
      <c r="AD50" s="9">
        <v>14.6</v>
      </c>
      <c r="AE50" s="9">
        <v>29.05</v>
      </c>
      <c r="AF50" s="9">
        <v>35.299999999999997</v>
      </c>
      <c r="AG50" s="9">
        <v>98.31</v>
      </c>
      <c r="AH50" s="9">
        <v>48.58</v>
      </c>
      <c r="AI50" s="9">
        <v>125.98</v>
      </c>
      <c r="AJ50" s="9">
        <f>(S50*Main!$H$43/Main!$I$42)+(AB50*Main!$H$44/Main!$I$42)+(Y50*Main!$H$45/Main!$I$42)+(AC50*Main!$H$46/Main!$I$42)+(AA50*Main!$H$47/Main!$I$42)+(F50*Main!$H$48/Main!$I$42)+(L50*Main!$H$49/Main!$I$42)</f>
        <v>9.8409230000000001</v>
      </c>
    </row>
    <row r="51" spans="1:36" x14ac:dyDescent="0.3">
      <c r="A51" s="3">
        <v>44734</v>
      </c>
      <c r="B51" s="9">
        <v>9.4</v>
      </c>
      <c r="C51" s="9">
        <v>12.125</v>
      </c>
      <c r="D51" s="9">
        <v>6.3</v>
      </c>
      <c r="E51" s="9">
        <v>16.39</v>
      </c>
      <c r="F51" s="9">
        <v>13.09</v>
      </c>
      <c r="G51" s="9">
        <v>10.18</v>
      </c>
      <c r="H51" s="9">
        <v>15.505000000000001</v>
      </c>
      <c r="I51" s="9">
        <v>9.26</v>
      </c>
      <c r="J51" s="9">
        <v>12.15</v>
      </c>
      <c r="K51" s="9">
        <v>16.23</v>
      </c>
      <c r="L51" s="9">
        <v>12.93</v>
      </c>
      <c r="M51" s="9">
        <v>10.535</v>
      </c>
      <c r="N51" s="9">
        <v>8.8000000000000007</v>
      </c>
      <c r="O51" s="9">
        <v>7.94</v>
      </c>
      <c r="P51" s="9">
        <v>13.9</v>
      </c>
      <c r="Q51" s="9">
        <v>10.5</v>
      </c>
      <c r="R51" s="9">
        <v>8.41</v>
      </c>
      <c r="S51" s="9">
        <v>9.0730000000000004</v>
      </c>
      <c r="T51" s="9">
        <v>9.5850000000000009</v>
      </c>
      <c r="U51" s="9">
        <v>9.33</v>
      </c>
      <c r="V51" s="9">
        <v>9.9</v>
      </c>
      <c r="W51" s="9">
        <v>14.685</v>
      </c>
      <c r="X51" s="9">
        <v>9.56</v>
      </c>
      <c r="Y51" s="9">
        <v>11.105</v>
      </c>
      <c r="Z51" s="9">
        <v>12.955</v>
      </c>
      <c r="AA51" s="9">
        <v>9.3000000000000007</v>
      </c>
      <c r="AB51" s="9">
        <v>13.41</v>
      </c>
      <c r="AC51" s="9">
        <v>8.09</v>
      </c>
      <c r="AD51" s="9">
        <v>14.94</v>
      </c>
      <c r="AE51" s="9">
        <v>28.95</v>
      </c>
      <c r="AF51" s="9">
        <v>35.94</v>
      </c>
      <c r="AG51" s="9">
        <v>99.66</v>
      </c>
      <c r="AH51" s="9">
        <v>48.99</v>
      </c>
      <c r="AI51" s="9">
        <v>129.94</v>
      </c>
      <c r="AJ51" s="9">
        <f>(S51*Main!$H$43/Main!$I$42)+(AB51*Main!$H$44/Main!$I$42)+(Y51*Main!$H$45/Main!$I$42)+(AC51*Main!$H$46/Main!$I$42)+(AA51*Main!$H$47/Main!$I$42)+(F51*Main!$H$48/Main!$I$42)+(L51*Main!$H$49/Main!$I$42)</f>
        <v>9.9887130000000006</v>
      </c>
    </row>
    <row r="52" spans="1:36" x14ac:dyDescent="0.3">
      <c r="A52" s="3">
        <v>44733</v>
      </c>
      <c r="B52" s="9">
        <v>9.125</v>
      </c>
      <c r="C52" s="9">
        <v>11.795</v>
      </c>
      <c r="D52" s="9">
        <v>6.13</v>
      </c>
      <c r="E52" s="9">
        <v>16.27</v>
      </c>
      <c r="F52" s="9">
        <v>12.67</v>
      </c>
      <c r="G52" s="9">
        <v>10.33</v>
      </c>
      <c r="H52" s="9">
        <v>15.24</v>
      </c>
      <c r="I52" s="9">
        <v>9.2200000000000006</v>
      </c>
      <c r="J52" s="9">
        <v>11.87</v>
      </c>
      <c r="K52" s="9">
        <v>15.91</v>
      </c>
      <c r="L52" s="9">
        <v>13.31</v>
      </c>
      <c r="M52" s="9">
        <v>10.28</v>
      </c>
      <c r="N52" s="9">
        <v>8.89</v>
      </c>
      <c r="O52" s="9">
        <v>8.0150000000000006</v>
      </c>
      <c r="P52" s="9">
        <v>13.755000000000001</v>
      </c>
      <c r="Q52" s="9">
        <v>10.220000000000001</v>
      </c>
      <c r="R52" s="9">
        <v>8.3699999999999992</v>
      </c>
      <c r="S52" s="9">
        <v>9.1329999999999991</v>
      </c>
      <c r="T52" s="9">
        <v>9.6199999999999992</v>
      </c>
      <c r="U52" s="9">
        <v>9.39</v>
      </c>
      <c r="V52" s="9">
        <v>10.14</v>
      </c>
      <c r="W52" s="9">
        <v>14.72</v>
      </c>
      <c r="X52" s="9">
        <v>9.51</v>
      </c>
      <c r="Y52" s="9">
        <v>11.2</v>
      </c>
      <c r="Z52" s="9">
        <v>12.81</v>
      </c>
      <c r="AA52" s="9">
        <v>9.51</v>
      </c>
      <c r="AB52" s="9">
        <v>13.53</v>
      </c>
      <c r="AC52" s="9">
        <v>8.0500000000000007</v>
      </c>
      <c r="AD52" s="9">
        <v>15.03</v>
      </c>
      <c r="AE52" s="9">
        <v>30.19</v>
      </c>
      <c r="AF52" s="9">
        <v>36.06</v>
      </c>
      <c r="AG52" s="9">
        <v>104.37</v>
      </c>
      <c r="AH52" s="9">
        <v>46.56</v>
      </c>
      <c r="AI52" s="9">
        <v>138.91</v>
      </c>
      <c r="AJ52" s="9">
        <f>(S52*Main!$H$43/Main!$I$42)+(AB52*Main!$H$44/Main!$I$42)+(Y52*Main!$H$45/Main!$I$42)+(AC52*Main!$H$46/Main!$I$42)+(AA52*Main!$H$47/Main!$I$42)+(F52*Main!$H$48/Main!$I$42)+(L52*Main!$H$49/Main!$I$42)</f>
        <v>10.053977999999997</v>
      </c>
    </row>
    <row r="53" spans="1:36" x14ac:dyDescent="0.3">
      <c r="A53" s="3">
        <v>44729</v>
      </c>
      <c r="B53" s="9">
        <v>9.7200000000000006</v>
      </c>
      <c r="C53" s="9">
        <v>12.824999999999999</v>
      </c>
      <c r="D53" s="9">
        <v>6.51</v>
      </c>
      <c r="E53" s="9">
        <v>16.2</v>
      </c>
      <c r="F53" s="9">
        <v>13.62</v>
      </c>
      <c r="G53" s="9">
        <v>11.33</v>
      </c>
      <c r="H53" s="9">
        <v>15.01</v>
      </c>
      <c r="I53" s="9">
        <v>9.69</v>
      </c>
      <c r="J53" s="9">
        <v>12.99</v>
      </c>
      <c r="K53" s="9">
        <v>16.22</v>
      </c>
      <c r="L53" s="9">
        <v>13.64</v>
      </c>
      <c r="M53" s="9">
        <v>11.02</v>
      </c>
      <c r="N53" s="9">
        <v>9.1999999999999993</v>
      </c>
      <c r="O53" s="9">
        <v>8.2850000000000001</v>
      </c>
      <c r="P53" s="9">
        <v>12.95</v>
      </c>
      <c r="Q53" s="9">
        <v>10.91</v>
      </c>
      <c r="R53" s="9">
        <v>8.7899999999999991</v>
      </c>
      <c r="S53" s="9">
        <v>9.718</v>
      </c>
      <c r="T53" s="9">
        <v>10.53</v>
      </c>
      <c r="U53" s="9">
        <v>9.43</v>
      </c>
      <c r="V53" s="9">
        <v>10.8</v>
      </c>
      <c r="W53" s="9">
        <v>14.62</v>
      </c>
      <c r="X53" s="9">
        <v>9.7449999999999992</v>
      </c>
      <c r="Y53" s="9">
        <v>11.845000000000001</v>
      </c>
      <c r="Z53" s="9">
        <v>12.39</v>
      </c>
      <c r="AA53" s="9">
        <v>10.488</v>
      </c>
      <c r="AB53" s="9">
        <v>12.47</v>
      </c>
      <c r="AC53" s="9">
        <v>8.7799999999999994</v>
      </c>
      <c r="AD53" s="9">
        <v>15.94</v>
      </c>
      <c r="AE53" s="9">
        <v>31.13</v>
      </c>
      <c r="AF53" s="9">
        <v>36.659999999999997</v>
      </c>
      <c r="AG53" s="9">
        <v>110.06</v>
      </c>
      <c r="AH53" s="9">
        <v>49.19</v>
      </c>
      <c r="AI53" s="9">
        <v>133.75</v>
      </c>
      <c r="AJ53" s="9">
        <f>(S53*Main!$H$43/Main!$I$42)+(AB53*Main!$H$44/Main!$I$42)+(Y53*Main!$H$45/Main!$I$42)+(AC53*Main!$H$46/Main!$I$42)+(AA53*Main!$H$47/Main!$I$42)+(F53*Main!$H$48/Main!$I$42)+(L53*Main!$H$49/Main!$I$42)</f>
        <v>10.452051000000003</v>
      </c>
    </row>
    <row r="54" spans="1:36" x14ac:dyDescent="0.3">
      <c r="A54" s="3">
        <v>44728</v>
      </c>
      <c r="B54" s="9">
        <v>9.9550000000000001</v>
      </c>
      <c r="C54" s="9">
        <v>13.01</v>
      </c>
      <c r="D54" s="9">
        <v>6.55</v>
      </c>
      <c r="E54" s="9">
        <v>18.734999999999999</v>
      </c>
      <c r="F54" s="9">
        <v>13.86</v>
      </c>
      <c r="G54" s="9">
        <v>10.73</v>
      </c>
      <c r="H54" s="9">
        <v>17.72</v>
      </c>
      <c r="I54" s="9">
        <v>8.7899999999999991</v>
      </c>
      <c r="J54" s="9">
        <v>12.93</v>
      </c>
      <c r="K54" s="9">
        <v>18.32</v>
      </c>
      <c r="L54" s="9">
        <v>13.81</v>
      </c>
      <c r="M54" s="9">
        <v>11.2</v>
      </c>
      <c r="N54" s="9">
        <v>9.4</v>
      </c>
      <c r="O54" s="9">
        <v>8.3049999999999997</v>
      </c>
      <c r="P54" s="9">
        <v>15.91</v>
      </c>
      <c r="Q54" s="9">
        <v>11.1</v>
      </c>
      <c r="R54" s="9">
        <v>8.7100000000000009</v>
      </c>
      <c r="S54" s="9">
        <v>9.9979999999999993</v>
      </c>
      <c r="T54" s="9">
        <v>10.36</v>
      </c>
      <c r="U54" s="9">
        <v>9.9</v>
      </c>
      <c r="V54" s="9">
        <v>10.82</v>
      </c>
      <c r="W54" s="9">
        <v>16.48</v>
      </c>
      <c r="X54" s="9">
        <v>10.38</v>
      </c>
      <c r="Y54" s="9">
        <v>11.75</v>
      </c>
      <c r="Z54" s="9">
        <v>15.045</v>
      </c>
      <c r="AA54" s="9">
        <v>10.752000000000001</v>
      </c>
      <c r="AB54" s="9">
        <v>15.84</v>
      </c>
      <c r="AC54" s="9">
        <v>8.7899999999999991</v>
      </c>
      <c r="AD54" s="9">
        <v>16.350000000000001</v>
      </c>
      <c r="AE54" s="9">
        <v>32.950000000000003</v>
      </c>
      <c r="AF54" s="9">
        <v>38.67</v>
      </c>
      <c r="AG54" s="9">
        <v>114.36</v>
      </c>
      <c r="AH54" s="9">
        <v>46.27</v>
      </c>
      <c r="AI54" s="9">
        <v>138.1</v>
      </c>
      <c r="AJ54" s="9">
        <f>(S54*Main!$H$43/Main!$I$42)+(AB54*Main!$H$44/Main!$I$42)+(Y54*Main!$H$45/Main!$I$42)+(AC54*Main!$H$46/Main!$I$42)+(AA54*Main!$H$47/Main!$I$42)+(F54*Main!$H$48/Main!$I$42)+(L54*Main!$H$49/Main!$I$42)</f>
        <v>11.079370000000001</v>
      </c>
    </row>
    <row r="55" spans="1:36" x14ac:dyDescent="0.3">
      <c r="A55" s="3">
        <v>44727</v>
      </c>
      <c r="B55" s="9">
        <v>9.69</v>
      </c>
      <c r="C55" s="9">
        <v>12.654999999999999</v>
      </c>
      <c r="D55" s="9">
        <v>6.65</v>
      </c>
      <c r="E55" s="9">
        <v>17.425000000000001</v>
      </c>
      <c r="F55" s="9">
        <v>13.51</v>
      </c>
      <c r="G55" s="9">
        <v>10.4</v>
      </c>
      <c r="H55" s="9">
        <v>16.335000000000001</v>
      </c>
      <c r="I55" s="9">
        <v>9.66</v>
      </c>
      <c r="J55" s="9">
        <v>12.54</v>
      </c>
      <c r="K55" s="9">
        <v>17.489999999999998</v>
      </c>
      <c r="L55" s="9">
        <v>13.71</v>
      </c>
      <c r="M55" s="9">
        <v>11.045</v>
      </c>
      <c r="N55" s="9">
        <v>9.2100000000000009</v>
      </c>
      <c r="O55" s="9">
        <v>8.2200000000000006</v>
      </c>
      <c r="P55" s="9">
        <v>14.615</v>
      </c>
      <c r="Q55" s="9">
        <v>10.885</v>
      </c>
      <c r="R55" s="9">
        <v>8.6649999999999991</v>
      </c>
      <c r="S55" s="9">
        <v>9.7249999999999996</v>
      </c>
      <c r="T55" s="9">
        <v>10.25</v>
      </c>
      <c r="U55" s="9">
        <v>9.9600000000000009</v>
      </c>
      <c r="V55" s="9">
        <v>10.95</v>
      </c>
      <c r="W55" s="9">
        <v>15.744999999999999</v>
      </c>
      <c r="X55" s="9">
        <v>10.34</v>
      </c>
      <c r="Y55" s="9">
        <v>11.71</v>
      </c>
      <c r="Z55" s="9">
        <v>14</v>
      </c>
      <c r="AA55" s="9">
        <v>10.292</v>
      </c>
      <c r="AB55" s="9">
        <v>14.31</v>
      </c>
      <c r="AC55" s="9">
        <v>8.5150000000000006</v>
      </c>
      <c r="AD55" s="9">
        <v>15.93</v>
      </c>
      <c r="AE55" s="9">
        <v>29.62</v>
      </c>
      <c r="AF55" s="9">
        <v>35.35</v>
      </c>
      <c r="AG55" s="9">
        <v>105.37</v>
      </c>
      <c r="AH55" s="9">
        <v>47.04</v>
      </c>
      <c r="AI55" s="9">
        <v>135.93</v>
      </c>
      <c r="AJ55" s="9">
        <f>(S55*Main!$H$43/Main!$I$42)+(AB55*Main!$H$44/Main!$I$42)+(Y55*Main!$H$45/Main!$I$42)+(AC55*Main!$H$46/Main!$I$42)+(AA55*Main!$H$47/Main!$I$42)+(F55*Main!$H$48/Main!$I$42)+(L55*Main!$H$49/Main!$I$42)</f>
        <v>10.658246999999999</v>
      </c>
    </row>
    <row r="56" spans="1:36" x14ac:dyDescent="0.3">
      <c r="A56" s="3">
        <v>44726</v>
      </c>
      <c r="B56" s="9">
        <v>10.43</v>
      </c>
      <c r="C56" s="9">
        <v>13.52</v>
      </c>
      <c r="D56" s="9">
        <v>7.2</v>
      </c>
      <c r="E56" s="9">
        <v>18.010000000000002</v>
      </c>
      <c r="F56" s="9">
        <v>15.02</v>
      </c>
      <c r="G56" s="9">
        <v>11.005000000000001</v>
      </c>
      <c r="H56" s="9">
        <v>16.670000000000002</v>
      </c>
      <c r="I56" s="9">
        <v>10.37</v>
      </c>
      <c r="J56" s="9">
        <v>13.52</v>
      </c>
      <c r="K56" s="9">
        <v>18.555</v>
      </c>
      <c r="L56" s="9">
        <v>14.904999999999999</v>
      </c>
      <c r="M56" s="9">
        <v>11.635</v>
      </c>
      <c r="N56" s="9">
        <v>9.84</v>
      </c>
      <c r="O56" s="9">
        <v>8.0749999999999993</v>
      </c>
      <c r="P56" s="9">
        <v>14.4</v>
      </c>
      <c r="Q56" s="9">
        <v>11.58</v>
      </c>
      <c r="R56" s="9">
        <v>9.36</v>
      </c>
      <c r="S56" s="9">
        <v>10.433</v>
      </c>
      <c r="T56" s="9">
        <v>11.26</v>
      </c>
      <c r="U56" s="9">
        <v>11.05</v>
      </c>
      <c r="V56" s="9">
        <v>11.24</v>
      </c>
      <c r="W56" s="9">
        <v>16.28</v>
      </c>
      <c r="X56" s="9">
        <v>11.34</v>
      </c>
      <c r="Y56" s="9">
        <v>13.244999999999999</v>
      </c>
      <c r="Z56" s="9">
        <v>14.09</v>
      </c>
      <c r="AA56" s="9">
        <v>10.818</v>
      </c>
      <c r="AB56" s="9">
        <v>14.38</v>
      </c>
      <c r="AC56" s="9">
        <v>9.6649999999999991</v>
      </c>
      <c r="AD56" s="9">
        <v>16.190000000000001</v>
      </c>
      <c r="AE56" s="9">
        <v>32.69</v>
      </c>
      <c r="AF56" s="9">
        <v>38.51</v>
      </c>
      <c r="AG56" s="9">
        <v>111.01</v>
      </c>
      <c r="AH56" s="9">
        <v>46.63</v>
      </c>
      <c r="AI56" s="9">
        <v>144.09</v>
      </c>
      <c r="AJ56" s="9">
        <f>(S56*Main!$H$43/Main!$I$42)+(AB56*Main!$H$44/Main!$I$42)+(Y56*Main!$H$45/Main!$I$42)+(AC56*Main!$H$46/Main!$I$42)+(AA56*Main!$H$47/Main!$I$42)+(F56*Main!$H$48/Main!$I$42)+(L56*Main!$H$49/Main!$I$42)</f>
        <v>11.438630999999999</v>
      </c>
    </row>
    <row r="57" spans="1:36" x14ac:dyDescent="0.3">
      <c r="A57" s="3">
        <v>44725</v>
      </c>
      <c r="B57" s="9">
        <v>10.375</v>
      </c>
      <c r="C57" s="9">
        <v>13.59</v>
      </c>
      <c r="D57" s="9">
        <v>7.26</v>
      </c>
      <c r="E57" s="9">
        <v>17.754999999999999</v>
      </c>
      <c r="F57" s="9">
        <v>15</v>
      </c>
      <c r="G57" s="9">
        <v>10.96</v>
      </c>
      <c r="H57" s="9">
        <v>16.074999999999999</v>
      </c>
      <c r="I57" s="9">
        <v>10.3</v>
      </c>
      <c r="J57" s="9">
        <v>13.68</v>
      </c>
      <c r="K57" s="9">
        <v>17.57</v>
      </c>
      <c r="L57" s="9">
        <v>14.99</v>
      </c>
      <c r="M57" s="9">
        <v>11.96</v>
      </c>
      <c r="N57" s="9">
        <v>9.83</v>
      </c>
      <c r="O57" s="9">
        <v>8.1050000000000004</v>
      </c>
      <c r="P57" s="9">
        <v>13.89</v>
      </c>
      <c r="Q57" s="9">
        <v>11.81</v>
      </c>
      <c r="R57" s="9">
        <v>8.49</v>
      </c>
      <c r="S57" s="9">
        <v>10.35</v>
      </c>
      <c r="T57" s="9">
        <v>11.09</v>
      </c>
      <c r="U57" s="9">
        <v>10.210000000000001</v>
      </c>
      <c r="V57" s="9">
        <v>10.71</v>
      </c>
      <c r="W57" s="9">
        <v>15.37</v>
      </c>
      <c r="X57" s="9">
        <v>11.07</v>
      </c>
      <c r="Y57" s="9">
        <v>12.18</v>
      </c>
      <c r="Z57" s="9">
        <v>13.525</v>
      </c>
      <c r="AA57" s="9">
        <v>10.77</v>
      </c>
      <c r="AB57" s="9">
        <v>14.12</v>
      </c>
      <c r="AC57" s="9">
        <v>9.1630000000000003</v>
      </c>
      <c r="AD57" s="9">
        <v>15.234999999999999</v>
      </c>
      <c r="AE57" s="9">
        <v>34.020000000000003</v>
      </c>
      <c r="AF57" s="9">
        <v>40.36</v>
      </c>
      <c r="AG57" s="9">
        <v>113.72</v>
      </c>
      <c r="AH57" s="9">
        <v>47.56</v>
      </c>
      <c r="AI57" s="9">
        <v>139.21</v>
      </c>
      <c r="AJ57" s="9">
        <f>(S57*Main!$H$43/Main!$I$42)+(AB57*Main!$H$44/Main!$I$42)+(Y57*Main!$H$45/Main!$I$42)+(AC57*Main!$H$46/Main!$I$42)+(AA57*Main!$H$47/Main!$I$42)+(F57*Main!$H$48/Main!$I$42)+(L57*Main!$H$49/Main!$I$42)</f>
        <v>11.182682999999999</v>
      </c>
    </row>
    <row r="58" spans="1:36" x14ac:dyDescent="0.3">
      <c r="A58" s="3">
        <v>44722</v>
      </c>
      <c r="B58" s="9">
        <v>8.67</v>
      </c>
      <c r="C58" s="9">
        <v>11.435</v>
      </c>
      <c r="D58" s="9">
        <v>6.05</v>
      </c>
      <c r="E58" s="9">
        <v>15.23</v>
      </c>
      <c r="F58" s="9">
        <v>12.56</v>
      </c>
      <c r="G58" s="9">
        <v>9.4700000000000006</v>
      </c>
      <c r="H58" s="9">
        <v>13.635</v>
      </c>
      <c r="I58" s="9">
        <v>8.2100000000000009</v>
      </c>
      <c r="J58" s="9">
        <v>11.16</v>
      </c>
      <c r="K58" s="9">
        <v>15.09</v>
      </c>
      <c r="L58" s="9">
        <v>12.08</v>
      </c>
      <c r="M58" s="9">
        <v>10.28</v>
      </c>
      <c r="N58" s="9">
        <v>8.36</v>
      </c>
      <c r="O58" s="9">
        <v>7.36</v>
      </c>
      <c r="P58" s="9">
        <v>12.04</v>
      </c>
      <c r="Q58" s="9">
        <v>9.8000000000000007</v>
      </c>
      <c r="R58" s="9">
        <v>7.08</v>
      </c>
      <c r="S58" s="9">
        <v>8.7479999999999993</v>
      </c>
      <c r="T58" s="9">
        <v>9.34</v>
      </c>
      <c r="U58" s="9">
        <v>8.0850000000000009</v>
      </c>
      <c r="V58" s="9">
        <v>9.34</v>
      </c>
      <c r="W58" s="9">
        <v>12.925000000000001</v>
      </c>
      <c r="X58" s="9">
        <v>9.07</v>
      </c>
      <c r="Y58" s="9">
        <v>9.91</v>
      </c>
      <c r="Z58" s="9">
        <v>11.56</v>
      </c>
      <c r="AA58" s="9">
        <v>9.3870000000000005</v>
      </c>
      <c r="AB58" s="9">
        <v>11.79</v>
      </c>
      <c r="AC58" s="9">
        <v>7.5250000000000004</v>
      </c>
      <c r="AD58" s="9">
        <v>13.23</v>
      </c>
      <c r="AE58" s="9">
        <v>27.75</v>
      </c>
      <c r="AF58" s="9">
        <v>33.97</v>
      </c>
      <c r="AG58" s="9">
        <v>99.75</v>
      </c>
      <c r="AH58" s="9">
        <v>42.92</v>
      </c>
      <c r="AI58" s="9">
        <v>114.23</v>
      </c>
      <c r="AJ58" s="9">
        <f>(S58*Main!$H$43/Main!$I$42)+(AB58*Main!$H$44/Main!$I$42)+(Y58*Main!$H$45/Main!$I$42)+(AC58*Main!$H$46/Main!$I$42)+(AA58*Main!$H$47/Main!$I$42)+(F58*Main!$H$48/Main!$I$42)+(L58*Main!$H$49/Main!$I$42)</f>
        <v>9.3617249999999981</v>
      </c>
    </row>
    <row r="59" spans="1:36" x14ac:dyDescent="0.3">
      <c r="A59" s="3">
        <v>44721</v>
      </c>
      <c r="B59" s="9">
        <v>8.42</v>
      </c>
      <c r="C59" s="9">
        <v>11.175000000000001</v>
      </c>
      <c r="D59" s="9">
        <v>5.9649999999999999</v>
      </c>
      <c r="E59" s="9">
        <v>15.02</v>
      </c>
      <c r="F59" s="9">
        <v>12.085000000000001</v>
      </c>
      <c r="G59" s="9">
        <v>9.0449999999999999</v>
      </c>
      <c r="H59" s="9">
        <v>13.805</v>
      </c>
      <c r="I59" s="9">
        <v>8.17</v>
      </c>
      <c r="J59" s="9">
        <v>10.96</v>
      </c>
      <c r="K59" s="9">
        <v>14.9</v>
      </c>
      <c r="L59" s="9">
        <v>11.92</v>
      </c>
      <c r="M59" s="9">
        <v>9.9499999999999993</v>
      </c>
      <c r="N59" s="9">
        <v>7.78</v>
      </c>
      <c r="O59" s="9">
        <v>7.2850000000000001</v>
      </c>
      <c r="P59" s="9">
        <v>11.79</v>
      </c>
      <c r="Q59" s="9">
        <v>9.5299999999999994</v>
      </c>
      <c r="R59" s="9">
        <v>6.88</v>
      </c>
      <c r="S59" s="9">
        <v>8.1</v>
      </c>
      <c r="T59" s="9">
        <v>8.98</v>
      </c>
      <c r="U59" s="9">
        <v>7.9</v>
      </c>
      <c r="V59" s="9">
        <v>8.92</v>
      </c>
      <c r="W59" s="9">
        <v>12.79</v>
      </c>
      <c r="X59" s="9">
        <v>8.98</v>
      </c>
      <c r="Y59" s="9">
        <v>9.35</v>
      </c>
      <c r="Z59" s="9">
        <v>11.61</v>
      </c>
      <c r="AA59" s="9">
        <v>8.952</v>
      </c>
      <c r="AB59" s="9">
        <v>12.23</v>
      </c>
      <c r="AC59" s="9">
        <v>7.4050000000000002</v>
      </c>
      <c r="AD59" s="9">
        <v>13.14</v>
      </c>
      <c r="AE59" s="9">
        <v>26.09</v>
      </c>
      <c r="AF59" s="9">
        <v>32.729999999999997</v>
      </c>
      <c r="AG59" s="9">
        <v>98.82</v>
      </c>
      <c r="AH59" s="9">
        <v>43.87</v>
      </c>
      <c r="AI59" s="9">
        <v>105.29</v>
      </c>
      <c r="AJ59" s="9">
        <f>(S59*Main!$H$43/Main!$I$42)+(AB59*Main!$H$44/Main!$I$42)+(Y59*Main!$H$45/Main!$I$42)+(AC59*Main!$H$46/Main!$I$42)+(AA59*Main!$H$47/Main!$I$42)+(F59*Main!$H$48/Main!$I$42)+(L59*Main!$H$49/Main!$I$42)</f>
        <v>8.9417620000000007</v>
      </c>
    </row>
    <row r="60" spans="1:36" x14ac:dyDescent="0.3">
      <c r="A60" s="3">
        <v>44720</v>
      </c>
      <c r="B60" s="9">
        <v>8.3800000000000008</v>
      </c>
      <c r="C60" s="9">
        <v>11.05</v>
      </c>
      <c r="D60" s="9">
        <v>5.78</v>
      </c>
      <c r="E60" s="9">
        <v>14.904999999999999</v>
      </c>
      <c r="F60" s="9">
        <v>11.92</v>
      </c>
      <c r="G60" s="9">
        <v>8.9550000000000001</v>
      </c>
      <c r="H60" s="9">
        <v>13.805</v>
      </c>
      <c r="I60" s="9">
        <v>7.96</v>
      </c>
      <c r="J60" s="9">
        <v>10.74</v>
      </c>
      <c r="K60" s="9">
        <v>14.965</v>
      </c>
      <c r="L60" s="9">
        <v>11.6</v>
      </c>
      <c r="M60" s="9">
        <v>9.99</v>
      </c>
      <c r="N60" s="9">
        <v>7.98</v>
      </c>
      <c r="O60" s="9">
        <v>7.47</v>
      </c>
      <c r="P60" s="9">
        <v>11.78</v>
      </c>
      <c r="Q60" s="9">
        <v>9.6300000000000008</v>
      </c>
      <c r="R60" s="9">
        <v>7.24</v>
      </c>
      <c r="S60" s="9">
        <v>8.43</v>
      </c>
      <c r="T60" s="9">
        <v>8.82</v>
      </c>
      <c r="U60" s="9">
        <v>7.6150000000000002</v>
      </c>
      <c r="V60" s="9">
        <v>9.17</v>
      </c>
      <c r="W60" s="9">
        <v>12.81</v>
      </c>
      <c r="X60" s="9">
        <v>8.77</v>
      </c>
      <c r="Y60" s="9">
        <v>9.49</v>
      </c>
      <c r="Z60" s="9">
        <v>11.795</v>
      </c>
      <c r="AA60" s="9">
        <v>9.09</v>
      </c>
      <c r="AB60" s="9">
        <v>12.343</v>
      </c>
      <c r="AC60" s="9">
        <v>7.12</v>
      </c>
      <c r="AD60" s="9">
        <v>13.37</v>
      </c>
      <c r="AE60" s="9">
        <v>23.96</v>
      </c>
      <c r="AF60" s="9">
        <v>30.69</v>
      </c>
      <c r="AG60" s="9">
        <v>92.68</v>
      </c>
      <c r="AH60" s="9">
        <v>44.37</v>
      </c>
      <c r="AI60" s="9">
        <v>105.29</v>
      </c>
      <c r="AJ60" s="9">
        <f>(S60*Main!$H$43/Main!$I$42)+(AB60*Main!$H$44/Main!$I$42)+(Y60*Main!$H$45/Main!$I$42)+(AC60*Main!$H$46/Main!$I$42)+(AA60*Main!$H$47/Main!$I$42)+(F60*Main!$H$48/Main!$I$42)+(L60*Main!$H$49/Main!$I$42)</f>
        <v>9.1327180000000006</v>
      </c>
    </row>
    <row r="61" spans="1:36" x14ac:dyDescent="0.3">
      <c r="A61" s="3">
        <v>44719</v>
      </c>
      <c r="B61" s="9">
        <v>8.2200000000000006</v>
      </c>
      <c r="C61" s="9">
        <v>10.96</v>
      </c>
      <c r="D61" s="9">
        <v>5.77</v>
      </c>
      <c r="E61" s="9">
        <v>14.46</v>
      </c>
      <c r="F61" s="9">
        <v>11.79</v>
      </c>
      <c r="G61" s="9">
        <v>8.59</v>
      </c>
      <c r="H61" s="9">
        <v>12.79</v>
      </c>
      <c r="I61" s="9">
        <v>7.72</v>
      </c>
      <c r="J61" s="9">
        <v>10.61</v>
      </c>
      <c r="K61" s="9">
        <v>14.14</v>
      </c>
      <c r="L61" s="9">
        <v>11.39</v>
      </c>
      <c r="M61" s="9">
        <v>9.9600000000000009</v>
      </c>
      <c r="N61" s="9">
        <v>7.91</v>
      </c>
      <c r="O61" s="9">
        <v>7.35</v>
      </c>
      <c r="P61" s="9">
        <v>11.21</v>
      </c>
      <c r="Q61" s="9">
        <v>9.4499999999999993</v>
      </c>
      <c r="R61" s="9">
        <v>7.25</v>
      </c>
      <c r="S61" s="9">
        <v>8.33</v>
      </c>
      <c r="T61" s="9">
        <v>8.8699999999999992</v>
      </c>
      <c r="U61" s="9">
        <v>7.6449999999999996</v>
      </c>
      <c r="V61" s="9">
        <v>9.2100000000000009</v>
      </c>
      <c r="W61" s="9">
        <v>12.33</v>
      </c>
      <c r="X61" s="9">
        <v>8.81</v>
      </c>
      <c r="Y61" s="9">
        <v>9.6300000000000008</v>
      </c>
      <c r="Z61" s="9">
        <v>10.56</v>
      </c>
      <c r="AA61" s="9">
        <v>8.83</v>
      </c>
      <c r="AB61" s="9">
        <v>11.2</v>
      </c>
      <c r="AC61" s="9">
        <v>6.92</v>
      </c>
      <c r="AD61" s="9">
        <v>13.75</v>
      </c>
      <c r="AE61" s="9">
        <v>24.02</v>
      </c>
      <c r="AF61" s="9">
        <v>31.03</v>
      </c>
      <c r="AG61" s="9">
        <v>87.82</v>
      </c>
      <c r="AH61" s="9">
        <v>45.88</v>
      </c>
      <c r="AI61" s="9">
        <v>102.61</v>
      </c>
      <c r="AJ61" s="9">
        <f>(S61*Main!$H$43/Main!$I$42)+(AB61*Main!$H$44/Main!$I$42)+(Y61*Main!$H$45/Main!$I$42)+(AC61*Main!$H$46/Main!$I$42)+(AA61*Main!$H$47/Main!$I$42)+(F61*Main!$H$48/Main!$I$42)+(L61*Main!$H$49/Main!$I$42)</f>
        <v>8.9016300000000026</v>
      </c>
    </row>
    <row r="62" spans="1:36" x14ac:dyDescent="0.3">
      <c r="A62" s="3">
        <v>44718</v>
      </c>
      <c r="B62" s="9">
        <v>8.1850000000000005</v>
      </c>
      <c r="C62" s="9">
        <v>10.835000000000001</v>
      </c>
      <c r="D62" s="9">
        <v>5.8</v>
      </c>
      <c r="E62" s="9">
        <v>14.57</v>
      </c>
      <c r="F62" s="9">
        <v>11.74</v>
      </c>
      <c r="G62" s="9">
        <v>8.75</v>
      </c>
      <c r="H62" s="9">
        <v>12.6</v>
      </c>
      <c r="I62" s="9">
        <v>7.71</v>
      </c>
      <c r="J62" s="9">
        <v>10.42</v>
      </c>
      <c r="K62" s="9">
        <v>14.04</v>
      </c>
      <c r="L62" s="9">
        <v>11.28</v>
      </c>
      <c r="M62" s="9">
        <v>9.91</v>
      </c>
      <c r="N62" s="9">
        <v>7.95</v>
      </c>
      <c r="O62" s="9">
        <v>7.33</v>
      </c>
      <c r="P62" s="9">
        <v>11.1</v>
      </c>
      <c r="Q62" s="9">
        <v>9.3000000000000007</v>
      </c>
      <c r="R62" s="9">
        <v>7.157</v>
      </c>
      <c r="S62" s="9">
        <v>8.2379999999999995</v>
      </c>
      <c r="T62" s="9">
        <v>8.81</v>
      </c>
      <c r="U62" s="9">
        <v>7.93</v>
      </c>
      <c r="V62" s="9">
        <v>9.1199999999999992</v>
      </c>
      <c r="W62" s="9">
        <v>12.225</v>
      </c>
      <c r="X62" s="9">
        <v>8.83</v>
      </c>
      <c r="Y62" s="9">
        <v>9.49</v>
      </c>
      <c r="Z62" s="9">
        <v>10.89</v>
      </c>
      <c r="AA62" s="9">
        <v>8.56</v>
      </c>
      <c r="AB62" s="9">
        <v>11.08</v>
      </c>
      <c r="AC62" s="9">
        <v>6.7350000000000003</v>
      </c>
      <c r="AD62" s="9">
        <v>14.03</v>
      </c>
      <c r="AE62" s="9">
        <v>25.07</v>
      </c>
      <c r="AF62" s="9">
        <v>32.159999999999997</v>
      </c>
      <c r="AG62" s="9">
        <v>89.53</v>
      </c>
      <c r="AH62" s="9">
        <v>47.9</v>
      </c>
      <c r="AI62" s="9">
        <v>102.26</v>
      </c>
      <c r="AJ62" s="9">
        <f>(S62*Main!$H$43/Main!$I$42)+(AB62*Main!$H$44/Main!$I$42)+(Y62*Main!$H$45/Main!$I$42)+(AC62*Main!$H$46/Main!$I$42)+(AA62*Main!$H$47/Main!$I$42)+(F62*Main!$H$48/Main!$I$42)+(L62*Main!$H$49/Main!$I$42)</f>
        <v>8.7857430000000001</v>
      </c>
    </row>
    <row r="63" spans="1:36" x14ac:dyDescent="0.3">
      <c r="A63" s="3">
        <v>44715</v>
      </c>
      <c r="B63" s="9">
        <v>8.125</v>
      </c>
      <c r="C63" s="9">
        <v>10.29</v>
      </c>
      <c r="D63" s="9">
        <v>5.7</v>
      </c>
      <c r="E63" s="9">
        <v>13.62</v>
      </c>
      <c r="F63" s="9">
        <v>11.19</v>
      </c>
      <c r="G63" s="9">
        <v>7.96</v>
      </c>
      <c r="H63" s="9">
        <v>11.39</v>
      </c>
      <c r="I63" s="9">
        <v>7.69</v>
      </c>
      <c r="J63" s="9">
        <v>9.8699999999999992</v>
      </c>
      <c r="K63" s="9">
        <v>13.055</v>
      </c>
      <c r="L63" s="9">
        <v>10.77</v>
      </c>
      <c r="M63" s="9">
        <v>9.5950000000000006</v>
      </c>
      <c r="N63" s="9">
        <v>7.45</v>
      </c>
      <c r="O63" s="9">
        <v>7.07</v>
      </c>
      <c r="P63" s="9">
        <v>10.11</v>
      </c>
      <c r="Q63" s="9">
        <v>8.9550000000000001</v>
      </c>
      <c r="R63" s="9">
        <v>6.75</v>
      </c>
      <c r="S63" s="9">
        <v>7.843</v>
      </c>
      <c r="T63" s="9">
        <v>8.89</v>
      </c>
      <c r="U63" s="9">
        <v>6.91</v>
      </c>
      <c r="V63" s="9">
        <v>8.65</v>
      </c>
      <c r="W63" s="9">
        <v>10.97</v>
      </c>
      <c r="X63" s="9">
        <v>8.4350000000000005</v>
      </c>
      <c r="Y63" s="9">
        <v>9.0649999999999995</v>
      </c>
      <c r="Z63" s="9">
        <v>9.82</v>
      </c>
      <c r="AA63" s="9">
        <v>8.0500000000000007</v>
      </c>
      <c r="AB63" s="9">
        <v>9.6</v>
      </c>
      <c r="AC63" s="9">
        <v>6.43</v>
      </c>
      <c r="AD63" s="9">
        <v>14.115</v>
      </c>
      <c r="AE63" s="9">
        <v>24.79</v>
      </c>
      <c r="AF63" s="9">
        <v>31.75</v>
      </c>
      <c r="AG63" s="9">
        <v>90.5</v>
      </c>
      <c r="AH63" s="9">
        <v>46.23</v>
      </c>
      <c r="AI63" s="9">
        <v>97.73</v>
      </c>
      <c r="AJ63" s="9">
        <f>(S63*Main!$H$43/Main!$I$42)+(AB63*Main!$H$44/Main!$I$42)+(Y63*Main!$H$45/Main!$I$42)+(AC63*Main!$H$46/Main!$I$42)+(AA63*Main!$H$47/Main!$I$42)+(F63*Main!$H$48/Main!$I$42)+(L63*Main!$H$49/Main!$I$42)</f>
        <v>8.2379929999999995</v>
      </c>
    </row>
    <row r="64" spans="1:36" x14ac:dyDescent="0.3">
      <c r="A64" s="3">
        <v>44714</v>
      </c>
      <c r="B64" s="9">
        <v>8.0350000000000001</v>
      </c>
      <c r="C64" s="9">
        <v>10.455</v>
      </c>
      <c r="D64" s="9">
        <v>5.74</v>
      </c>
      <c r="E64" s="9">
        <v>13.3</v>
      </c>
      <c r="F64" s="9">
        <v>11.19</v>
      </c>
      <c r="G64" s="9">
        <v>8.41</v>
      </c>
      <c r="H64" s="9">
        <v>11.52</v>
      </c>
      <c r="I64" s="9">
        <v>7.6</v>
      </c>
      <c r="J64" s="9">
        <v>10.11</v>
      </c>
      <c r="K64" s="9">
        <v>13.08</v>
      </c>
      <c r="L64" s="9">
        <v>10.914999999999999</v>
      </c>
      <c r="M64" s="9">
        <v>9.51</v>
      </c>
      <c r="N64" s="9">
        <v>7.48</v>
      </c>
      <c r="O64" s="9">
        <v>7.09</v>
      </c>
      <c r="P64" s="9">
        <v>10</v>
      </c>
      <c r="Q64" s="9">
        <v>9</v>
      </c>
      <c r="R64" s="9">
        <v>6.7930000000000001</v>
      </c>
      <c r="S64" s="9">
        <v>7.952</v>
      </c>
      <c r="T64" s="9">
        <v>8.65</v>
      </c>
      <c r="U64" s="9">
        <v>7.47</v>
      </c>
      <c r="V64" s="9">
        <v>8.67</v>
      </c>
      <c r="W64" s="9">
        <v>11.04</v>
      </c>
      <c r="X64" s="9">
        <v>8.4499999999999993</v>
      </c>
      <c r="Y64" s="9">
        <v>9.0299999999999994</v>
      </c>
      <c r="Z64" s="9">
        <v>9.8800000000000008</v>
      </c>
      <c r="AA64" s="9">
        <v>8.0920000000000005</v>
      </c>
      <c r="AB64" s="9">
        <v>9.65</v>
      </c>
      <c r="AC64" s="9">
        <v>6.63</v>
      </c>
      <c r="AD64" s="9">
        <v>14.33</v>
      </c>
      <c r="AE64" s="9">
        <v>24.72</v>
      </c>
      <c r="AF64" s="9">
        <v>31.44</v>
      </c>
      <c r="AG64" s="9">
        <v>91.08</v>
      </c>
      <c r="AH64" s="9">
        <v>47.8</v>
      </c>
      <c r="AI64" s="9">
        <v>99.27</v>
      </c>
      <c r="AJ64" s="9">
        <f>(S64*Main!$H$43/Main!$I$42)+(AB64*Main!$H$44/Main!$I$42)+(Y64*Main!$H$45/Main!$I$42)+(AC64*Main!$H$46/Main!$I$42)+(AA64*Main!$H$47/Main!$I$42)+(F64*Main!$H$48/Main!$I$42)+(L64*Main!$H$49/Main!$I$42)</f>
        <v>8.3261690000000002</v>
      </c>
    </row>
    <row r="65" spans="1:36" x14ac:dyDescent="0.3">
      <c r="A65" s="3">
        <v>44713</v>
      </c>
      <c r="B65" s="9">
        <v>7.76</v>
      </c>
      <c r="C65" s="9">
        <v>10.46</v>
      </c>
      <c r="D65" s="9">
        <v>5.58</v>
      </c>
      <c r="E65" s="9">
        <v>13.484999999999999</v>
      </c>
      <c r="F65" s="9">
        <v>11.19</v>
      </c>
      <c r="G65" s="9">
        <v>8.5350000000000001</v>
      </c>
      <c r="H65" s="9">
        <v>12.06</v>
      </c>
      <c r="I65" s="9">
        <v>7.54</v>
      </c>
      <c r="J65" s="9">
        <v>10.09</v>
      </c>
      <c r="K65" s="9">
        <v>13.07</v>
      </c>
      <c r="L65" s="9">
        <v>10.805</v>
      </c>
      <c r="M65" s="9">
        <v>9.5150000000000006</v>
      </c>
      <c r="N65" s="9">
        <v>7.6</v>
      </c>
      <c r="O65" s="9">
        <v>7.3</v>
      </c>
      <c r="P65" s="9">
        <v>10.38</v>
      </c>
      <c r="Q65" s="9">
        <v>9.0749999999999993</v>
      </c>
      <c r="R65" s="9">
        <v>6.81</v>
      </c>
      <c r="S65" s="9">
        <v>8.2520000000000007</v>
      </c>
      <c r="T65" s="9">
        <v>8.68</v>
      </c>
      <c r="U65" s="9">
        <v>7.69</v>
      </c>
      <c r="V65" s="9">
        <v>8.73</v>
      </c>
      <c r="W65" s="9">
        <v>11.38</v>
      </c>
      <c r="X65" s="9">
        <v>8.33</v>
      </c>
      <c r="Y65" s="9">
        <v>9.25</v>
      </c>
      <c r="Z65" s="9">
        <v>10.29</v>
      </c>
      <c r="AA65" s="9">
        <v>8.3000000000000007</v>
      </c>
      <c r="AB65" s="9">
        <v>10.1</v>
      </c>
      <c r="AC65" s="9">
        <v>6.835</v>
      </c>
      <c r="AD65" s="9">
        <v>14.33</v>
      </c>
      <c r="AE65" s="9">
        <v>25.69</v>
      </c>
      <c r="AF65" s="9">
        <v>32.6</v>
      </c>
      <c r="AG65" s="9">
        <v>91.39</v>
      </c>
      <c r="AH65" s="9">
        <v>49.14</v>
      </c>
      <c r="AI65" s="9">
        <v>109.38</v>
      </c>
      <c r="AJ65" s="9">
        <f>(S65*Main!$H$43/Main!$I$42)+(AB65*Main!$H$44/Main!$I$42)+(Y65*Main!$H$45/Main!$I$42)+(AC65*Main!$H$46/Main!$I$42)+(AA65*Main!$H$47/Main!$I$42)+(F65*Main!$H$48/Main!$I$42)+(L65*Main!$H$49/Main!$I$42)</f>
        <v>8.6101820000000018</v>
      </c>
    </row>
    <row r="66" spans="1:36" x14ac:dyDescent="0.3">
      <c r="A66" s="3">
        <v>44712</v>
      </c>
      <c r="B66" s="9">
        <v>7.8949999999999996</v>
      </c>
      <c r="C66" s="9">
        <v>10.28</v>
      </c>
      <c r="D66" s="9">
        <v>5.42</v>
      </c>
      <c r="E66" s="9">
        <v>13.425000000000001</v>
      </c>
      <c r="F66" s="9">
        <v>11.1</v>
      </c>
      <c r="G66" s="9">
        <v>8.375</v>
      </c>
      <c r="H66" s="9">
        <v>11.654999999999999</v>
      </c>
      <c r="I66" s="9">
        <v>7.71</v>
      </c>
      <c r="J66" s="9">
        <v>10.15</v>
      </c>
      <c r="K66" s="9">
        <v>13.17</v>
      </c>
      <c r="L66" s="9">
        <v>10.89</v>
      </c>
      <c r="M66" s="9">
        <v>9.3849999999999998</v>
      </c>
      <c r="N66" s="9">
        <v>7.56</v>
      </c>
      <c r="O66" s="9">
        <v>7.53</v>
      </c>
      <c r="P66" s="9">
        <v>10.130000000000001</v>
      </c>
      <c r="Q66" s="9">
        <v>8.9849999999999994</v>
      </c>
      <c r="R66" s="9">
        <v>6.82</v>
      </c>
      <c r="S66" s="9">
        <v>8.0419999999999998</v>
      </c>
      <c r="T66" s="9">
        <v>8.4700000000000006</v>
      </c>
      <c r="U66" s="9">
        <v>7.66</v>
      </c>
      <c r="V66" s="9">
        <v>8.74</v>
      </c>
      <c r="W66" s="9">
        <v>11.03</v>
      </c>
      <c r="X66" s="9">
        <v>8.24</v>
      </c>
      <c r="Y66" s="9">
        <v>9.0649999999999995</v>
      </c>
      <c r="Z66" s="9">
        <v>9.84</v>
      </c>
      <c r="AA66" s="9">
        <v>8.1199999999999992</v>
      </c>
      <c r="AB66" s="9">
        <v>9.64</v>
      </c>
      <c r="AC66" s="9">
        <v>6.8250000000000002</v>
      </c>
      <c r="AD66" s="9">
        <v>14.84</v>
      </c>
      <c r="AE66" s="9">
        <v>26.19</v>
      </c>
      <c r="AF66" s="9">
        <v>33.01</v>
      </c>
      <c r="AG66" s="9">
        <v>93.1</v>
      </c>
      <c r="AH66" s="9">
        <v>49.82</v>
      </c>
      <c r="AI66" s="9">
        <v>107.12</v>
      </c>
      <c r="AJ66" s="9">
        <f>(S66*Main!$H$43/Main!$I$42)+(AB66*Main!$H$44/Main!$I$42)+(Y66*Main!$H$45/Main!$I$42)+(AC66*Main!$H$46/Main!$I$42)+(AA66*Main!$H$47/Main!$I$42)+(F66*Main!$H$48/Main!$I$42)+(L66*Main!$H$49/Main!$I$42)</f>
        <v>8.3971520000000002</v>
      </c>
    </row>
    <row r="67" spans="1:36" x14ac:dyDescent="0.3">
      <c r="A67" s="3">
        <v>44708</v>
      </c>
      <c r="B67" s="9">
        <v>7.85</v>
      </c>
      <c r="C67" s="9">
        <v>10.225</v>
      </c>
      <c r="D67" s="9">
        <v>5.375</v>
      </c>
      <c r="E67" s="9">
        <v>13.7</v>
      </c>
      <c r="F67" s="9">
        <v>11.163</v>
      </c>
      <c r="G67" s="9">
        <v>8.4269999999999996</v>
      </c>
      <c r="H67" s="9">
        <v>11.585000000000001</v>
      </c>
      <c r="I67" s="9">
        <v>7.72</v>
      </c>
      <c r="J67" s="9">
        <v>10.074999999999999</v>
      </c>
      <c r="K67" s="9">
        <v>13.22</v>
      </c>
      <c r="L67" s="9">
        <v>10.75</v>
      </c>
      <c r="M67" s="9">
        <v>9.35</v>
      </c>
      <c r="N67" s="9">
        <v>7.4</v>
      </c>
      <c r="O67" s="9">
        <v>7.4</v>
      </c>
      <c r="P67" s="9">
        <v>10.15</v>
      </c>
      <c r="Q67" s="9">
        <v>8.9499999999999993</v>
      </c>
      <c r="R67" s="9">
        <v>7.0750000000000002</v>
      </c>
      <c r="S67" s="9">
        <v>7.9</v>
      </c>
      <c r="T67" s="9">
        <v>8.4</v>
      </c>
      <c r="U67" s="9">
        <v>6.99</v>
      </c>
      <c r="V67" s="9">
        <v>8.8000000000000007</v>
      </c>
      <c r="W67" s="9">
        <v>11.175000000000001</v>
      </c>
      <c r="X67" s="9">
        <v>8.74</v>
      </c>
      <c r="Y67" s="9">
        <v>9.15</v>
      </c>
      <c r="Z67" s="9">
        <v>9.7949999999999999</v>
      </c>
      <c r="AA67" s="9">
        <v>8.1750000000000007</v>
      </c>
      <c r="AB67" s="9">
        <v>9.4749999999999996</v>
      </c>
      <c r="AC67" s="9">
        <v>6.9</v>
      </c>
      <c r="AD67" s="9">
        <v>14.65</v>
      </c>
      <c r="AE67" s="9">
        <v>25.72</v>
      </c>
      <c r="AF67" s="9">
        <v>32</v>
      </c>
      <c r="AG67" s="9">
        <v>93.66</v>
      </c>
      <c r="AH67" s="9">
        <v>47.92</v>
      </c>
      <c r="AI67" s="9">
        <v>98.48</v>
      </c>
      <c r="AJ67" s="9">
        <f>(S67*Main!$H$43/Main!$I$42)+(AB67*Main!$H$44/Main!$I$42)+(Y67*Main!$H$45/Main!$I$42)+(AC67*Main!$H$46/Main!$I$42)+(AA67*Main!$H$47/Main!$I$42)+(F67*Main!$H$48/Main!$I$42)+(L67*Main!$H$49/Main!$I$42)</f>
        <v>8.3102229999999988</v>
      </c>
    </row>
    <row r="68" spans="1:36" x14ac:dyDescent="0.3">
      <c r="A68" s="11">
        <v>44707</v>
      </c>
      <c r="B68" s="9">
        <v>8.4380000000000006</v>
      </c>
      <c r="C68" s="9">
        <v>11.025</v>
      </c>
      <c r="D68" s="9">
        <v>5.7380000000000004</v>
      </c>
      <c r="E68" s="9">
        <v>14.824999999999999</v>
      </c>
      <c r="F68" s="9">
        <v>12</v>
      </c>
      <c r="G68" s="9">
        <v>9.0150000000000006</v>
      </c>
      <c r="H68" s="9">
        <v>12.635</v>
      </c>
      <c r="I68" s="9">
        <v>8.35</v>
      </c>
      <c r="J68" s="9">
        <v>10.862</v>
      </c>
      <c r="K68" s="9">
        <v>14.475</v>
      </c>
      <c r="L68" s="9">
        <v>11.75</v>
      </c>
      <c r="M68" s="9">
        <v>10.074999999999999</v>
      </c>
      <c r="N68" s="9">
        <v>7.9749999999999996</v>
      </c>
      <c r="O68" s="9">
        <v>7.55</v>
      </c>
      <c r="P68" s="9">
        <v>11.1</v>
      </c>
      <c r="Q68" s="9">
        <v>9.6379999999999999</v>
      </c>
      <c r="R68" s="9">
        <v>7.6</v>
      </c>
      <c r="S68" s="9">
        <v>8.4380000000000006</v>
      </c>
      <c r="T68" s="9">
        <v>9.15</v>
      </c>
      <c r="U68" s="9">
        <v>8.4</v>
      </c>
      <c r="V68" s="9">
        <v>9.4749999999999996</v>
      </c>
      <c r="W68" s="9">
        <v>12.163</v>
      </c>
      <c r="X68" s="9">
        <v>9.0500000000000007</v>
      </c>
      <c r="Y68" s="9">
        <v>9.875</v>
      </c>
      <c r="Z68" s="9">
        <v>11.04</v>
      </c>
      <c r="AA68" s="9">
        <v>8.7249999999999996</v>
      </c>
      <c r="AB68" s="9">
        <v>10.324999999999999</v>
      </c>
      <c r="AC68" s="9">
        <v>7.4119999999999999</v>
      </c>
      <c r="AD68" s="9">
        <v>15.125</v>
      </c>
      <c r="AE68" s="9">
        <v>27.5</v>
      </c>
      <c r="AF68" s="9">
        <v>33.630000000000003</v>
      </c>
      <c r="AG68" s="9">
        <v>96.25</v>
      </c>
      <c r="AH68" s="9">
        <v>46.03</v>
      </c>
      <c r="AI68" s="9">
        <v>102.49</v>
      </c>
      <c r="AJ68" s="9">
        <f>(S68*Main!$H$43/Main!$I$42)+(AB68*Main!$H$44/Main!$I$42)+(Y68*Main!$H$45/Main!$I$42)+(AC68*Main!$H$46/Main!$I$42)+(AA68*Main!$H$47/Main!$I$42)+(F68*Main!$H$48/Main!$I$42)+(L68*Main!$H$49/Main!$I$42)</f>
        <v>8.9269549999999995</v>
      </c>
    </row>
    <row r="69" spans="1:36" x14ac:dyDescent="0.3">
      <c r="A69" s="3">
        <v>44706</v>
      </c>
      <c r="B69" s="9">
        <v>8.7880000000000003</v>
      </c>
      <c r="C69" s="9">
        <v>11.45</v>
      </c>
      <c r="D69" s="9">
        <v>6.1749999999999998</v>
      </c>
      <c r="E69" s="9">
        <v>15.35</v>
      </c>
      <c r="F69" s="9">
        <v>12.55</v>
      </c>
      <c r="G69" s="9">
        <v>9.3879999999999999</v>
      </c>
      <c r="H69" s="9">
        <v>13.08</v>
      </c>
      <c r="I69" s="9">
        <v>8.5749999999999993</v>
      </c>
      <c r="J69" s="9">
        <v>11.324999999999999</v>
      </c>
      <c r="K69" s="9">
        <v>14.975</v>
      </c>
      <c r="L69" s="9">
        <v>12.3</v>
      </c>
      <c r="M69" s="9">
        <v>10.475</v>
      </c>
      <c r="N69" s="9">
        <v>8.3000000000000007</v>
      </c>
      <c r="O69" s="9">
        <v>7.5</v>
      </c>
      <c r="P69" s="9">
        <v>11.488</v>
      </c>
      <c r="Q69" s="9">
        <v>10.038</v>
      </c>
      <c r="R69" s="9">
        <v>7.875</v>
      </c>
      <c r="S69" s="9">
        <v>8.6999999999999993</v>
      </c>
      <c r="T69" s="9">
        <v>9.5500000000000007</v>
      </c>
      <c r="U69" s="9">
        <v>8.8249999999999993</v>
      </c>
      <c r="V69" s="9">
        <v>9.6750000000000007</v>
      </c>
      <c r="W69" s="9">
        <v>12.5</v>
      </c>
      <c r="X69" s="9">
        <v>9.5749999999999993</v>
      </c>
      <c r="Y69" s="9">
        <v>10.324999999999999</v>
      </c>
      <c r="Z69" s="9">
        <v>10.765000000000001</v>
      </c>
      <c r="AA69" s="9">
        <v>8.9499999999999993</v>
      </c>
      <c r="AB69" s="9">
        <v>10.5</v>
      </c>
      <c r="AC69" s="9">
        <v>7.95</v>
      </c>
      <c r="AD69" s="9">
        <v>16.78</v>
      </c>
      <c r="AE69" s="9">
        <v>28.37</v>
      </c>
      <c r="AF69" s="9">
        <v>35.380000000000003</v>
      </c>
      <c r="AG69" s="9">
        <v>98.79</v>
      </c>
      <c r="AH69" s="9">
        <v>46.76</v>
      </c>
      <c r="AI69" s="9">
        <v>105.69</v>
      </c>
      <c r="AJ69" s="9">
        <f>(S69*Main!$H$43/Main!$I$42)+(AB69*Main!$H$44/Main!$I$42)+(Y69*Main!$H$45/Main!$I$42)+(AC69*Main!$H$46/Main!$I$42)+(AA69*Main!$H$47/Main!$I$42)+(F69*Main!$H$48/Main!$I$42)+(L69*Main!$H$49/Main!$I$42)</f>
        <v>9.2353750000000012</v>
      </c>
    </row>
    <row r="70" spans="1:36" x14ac:dyDescent="0.3">
      <c r="A70" s="3">
        <v>44705</v>
      </c>
      <c r="B70" s="9">
        <v>9.1370000000000005</v>
      </c>
      <c r="C70" s="9">
        <v>11.738</v>
      </c>
      <c r="D70" s="9">
        <v>6.5250000000000004</v>
      </c>
      <c r="E70" s="9">
        <v>15.824999999999999</v>
      </c>
      <c r="F70" s="9">
        <v>13.074999999999999</v>
      </c>
      <c r="G70" s="9">
        <v>9.4350000000000005</v>
      </c>
      <c r="H70" s="9">
        <v>13.667</v>
      </c>
      <c r="I70" s="9">
        <v>9.1</v>
      </c>
      <c r="J70" s="9">
        <v>11.85</v>
      </c>
      <c r="K70" s="9">
        <v>15.775</v>
      </c>
      <c r="L70" s="9">
        <v>12.975</v>
      </c>
      <c r="M70" s="9">
        <v>10.775</v>
      </c>
      <c r="N70" s="9">
        <v>8.5749999999999993</v>
      </c>
      <c r="O70" s="9">
        <v>7.6</v>
      </c>
      <c r="P70" s="9">
        <v>11.988</v>
      </c>
      <c r="Q70" s="9">
        <v>10.538</v>
      </c>
      <c r="R70" s="9">
        <v>8.1</v>
      </c>
      <c r="S70" s="9">
        <v>8.9499999999999993</v>
      </c>
      <c r="T70" s="9">
        <v>9.75</v>
      </c>
      <c r="U70" s="9">
        <v>9.0749999999999993</v>
      </c>
      <c r="V70" s="9">
        <v>9.7249999999999996</v>
      </c>
      <c r="W70" s="9">
        <v>13</v>
      </c>
      <c r="X70" s="9">
        <v>9.875</v>
      </c>
      <c r="Y70" s="9">
        <v>10.525</v>
      </c>
      <c r="Z70" s="9">
        <v>11.255000000000001</v>
      </c>
      <c r="AA70" s="9">
        <v>9.0500000000000007</v>
      </c>
      <c r="AB70" s="9">
        <v>11.15</v>
      </c>
      <c r="AC70" s="9">
        <v>8.2880000000000003</v>
      </c>
      <c r="AD70" s="9">
        <v>16.7</v>
      </c>
      <c r="AE70" s="9">
        <v>29.45</v>
      </c>
      <c r="AF70" s="9">
        <v>36.17</v>
      </c>
      <c r="AG70" s="9">
        <v>104.29</v>
      </c>
      <c r="AH70" s="9">
        <v>47.04</v>
      </c>
      <c r="AI70" s="9">
        <v>111.15</v>
      </c>
      <c r="AJ70" s="9">
        <f>(S70*Main!$H$43/Main!$I$42)+(AB70*Main!$H$44/Main!$I$42)+(Y70*Main!$H$45/Main!$I$42)+(AC70*Main!$H$46/Main!$I$42)+(AA70*Main!$H$47/Main!$I$42)+(F70*Main!$H$48/Main!$I$42)+(L70*Main!$H$49/Main!$I$42)</f>
        <v>9.5511330000000001</v>
      </c>
    </row>
    <row r="71" spans="1:36" x14ac:dyDescent="0.3">
      <c r="A71" s="3">
        <v>44704</v>
      </c>
      <c r="B71" s="9">
        <v>9.2620000000000005</v>
      </c>
      <c r="C71" s="9">
        <v>11.962</v>
      </c>
      <c r="D71" s="9">
        <v>6.65</v>
      </c>
      <c r="E71" s="9">
        <v>15.824999999999999</v>
      </c>
      <c r="F71" s="9">
        <v>13.25</v>
      </c>
      <c r="G71" s="9">
        <v>9.4849999999999994</v>
      </c>
      <c r="H71" s="9">
        <v>13.227</v>
      </c>
      <c r="I71" s="9">
        <v>9.3249999999999993</v>
      </c>
      <c r="J71" s="9">
        <v>11.987</v>
      </c>
      <c r="K71" s="9">
        <v>15.6</v>
      </c>
      <c r="L71" s="9">
        <v>13.15</v>
      </c>
      <c r="M71" s="9">
        <v>10.975</v>
      </c>
      <c r="N71" s="9">
        <v>8.4499999999999993</v>
      </c>
      <c r="O71" s="9">
        <v>7.65</v>
      </c>
      <c r="P71" s="9">
        <v>11.775</v>
      </c>
      <c r="Q71" s="9">
        <v>10.675000000000001</v>
      </c>
      <c r="R71" s="9">
        <v>7.7750000000000004</v>
      </c>
      <c r="S71" s="9">
        <v>8.75</v>
      </c>
      <c r="T71" s="9">
        <v>9.85</v>
      </c>
      <c r="U71" s="9">
        <v>9</v>
      </c>
      <c r="V71" s="9">
        <v>9.8249999999999993</v>
      </c>
      <c r="W71" s="9">
        <v>12.6</v>
      </c>
      <c r="X71" s="9">
        <v>10.1</v>
      </c>
      <c r="Y71" s="9">
        <v>10.324999999999999</v>
      </c>
      <c r="Z71" s="9">
        <v>10.992000000000001</v>
      </c>
      <c r="AA71" s="9">
        <v>9.0500000000000007</v>
      </c>
      <c r="AB71" s="9">
        <v>10.675000000000001</v>
      </c>
      <c r="AC71" s="9">
        <v>8.1630000000000003</v>
      </c>
      <c r="AD71" s="9">
        <v>17.024999999999999</v>
      </c>
      <c r="AE71" s="9">
        <v>28.48</v>
      </c>
      <c r="AF71" s="9">
        <v>35.18</v>
      </c>
      <c r="AG71" s="9">
        <v>102.68</v>
      </c>
      <c r="AH71" s="9">
        <v>48.63</v>
      </c>
      <c r="AI71" s="9">
        <v>110.19</v>
      </c>
      <c r="AJ71" s="9">
        <f>(S71*Main!$H$43/Main!$I$42)+(AB71*Main!$H$44/Main!$I$42)+(Y71*Main!$H$45/Main!$I$42)+(AC71*Main!$H$46/Main!$I$42)+(AA71*Main!$H$47/Main!$I$42)+(F71*Main!$H$48/Main!$I$42)+(L71*Main!$H$49/Main!$I$42)</f>
        <v>9.3435079999999981</v>
      </c>
    </row>
    <row r="72" spans="1:36" x14ac:dyDescent="0.3">
      <c r="A72" s="3">
        <v>44701</v>
      </c>
      <c r="B72" s="9">
        <v>9.4380000000000006</v>
      </c>
      <c r="C72" s="9">
        <v>12.163</v>
      </c>
      <c r="D72" s="9">
        <v>6.7249999999999996</v>
      </c>
      <c r="E72" s="9">
        <v>16.462</v>
      </c>
      <c r="F72" s="9">
        <v>13.2</v>
      </c>
      <c r="G72" s="9">
        <v>9.4600000000000009</v>
      </c>
      <c r="H72" s="9">
        <v>13.84</v>
      </c>
      <c r="I72" s="9">
        <v>9.5280000000000005</v>
      </c>
      <c r="J72" s="9">
        <v>12.175000000000001</v>
      </c>
      <c r="K72" s="9">
        <v>15.77</v>
      </c>
      <c r="L72" s="9">
        <v>13.175000000000001</v>
      </c>
      <c r="M72" s="9">
        <v>11.025</v>
      </c>
      <c r="N72" s="9">
        <v>8.4250000000000007</v>
      </c>
      <c r="O72" s="9">
        <v>7.55</v>
      </c>
      <c r="P72" s="9">
        <v>12.225</v>
      </c>
      <c r="Q72" s="9">
        <v>10.75</v>
      </c>
      <c r="R72" s="9">
        <v>7.7750000000000004</v>
      </c>
      <c r="S72" s="9">
        <v>8.6750000000000007</v>
      </c>
      <c r="T72" s="9">
        <v>10.1</v>
      </c>
      <c r="U72" s="9">
        <v>7.98</v>
      </c>
      <c r="V72" s="9">
        <v>10.175000000000001</v>
      </c>
      <c r="W72" s="9">
        <v>12.8</v>
      </c>
      <c r="X72" s="9">
        <v>10.58</v>
      </c>
      <c r="Y72" s="9">
        <v>10.3</v>
      </c>
      <c r="Z72" s="9">
        <v>11.196999999999999</v>
      </c>
      <c r="AA72" s="9">
        <v>9.0649999999999995</v>
      </c>
      <c r="AB72" s="9">
        <v>10.95</v>
      </c>
      <c r="AC72" s="9">
        <v>8.0500000000000007</v>
      </c>
      <c r="AD72" s="9">
        <v>16.55</v>
      </c>
      <c r="AE72" s="9">
        <v>29.43</v>
      </c>
      <c r="AF72" s="9">
        <v>36.18</v>
      </c>
      <c r="AG72" s="9">
        <v>107.8</v>
      </c>
      <c r="AH72" s="9">
        <v>50.72</v>
      </c>
      <c r="AI72" s="9">
        <v>111.1</v>
      </c>
      <c r="AJ72" s="9">
        <f>(S72*Main!$H$43/Main!$I$42)+(AB72*Main!$H$44/Main!$I$42)+(Y72*Main!$H$45/Main!$I$42)+(AC72*Main!$H$46/Main!$I$42)+(AA72*Main!$H$47/Main!$I$42)+(F72*Main!$H$48/Main!$I$42)+(L72*Main!$H$49/Main!$I$42)</f>
        <v>9.3244650000000018</v>
      </c>
    </row>
    <row r="73" spans="1:36" x14ac:dyDescent="0.3">
      <c r="A73" s="3">
        <v>44700</v>
      </c>
      <c r="B73" s="9">
        <v>9.5120000000000005</v>
      </c>
      <c r="C73" s="9">
        <v>12.413</v>
      </c>
      <c r="D73" s="9">
        <v>6.8</v>
      </c>
      <c r="E73" s="9">
        <v>16.850000000000001</v>
      </c>
      <c r="F73" s="9">
        <v>13.462999999999999</v>
      </c>
      <c r="G73" s="9">
        <v>10.02</v>
      </c>
      <c r="H73" s="9">
        <v>14.102</v>
      </c>
      <c r="I73" s="9">
        <v>9.65</v>
      </c>
      <c r="J73" s="9">
        <v>12.574999999999999</v>
      </c>
      <c r="K73" s="9">
        <v>16.774999999999999</v>
      </c>
      <c r="L73" s="9">
        <v>13.85</v>
      </c>
      <c r="M73" s="9">
        <v>11.225</v>
      </c>
      <c r="N73" s="9">
        <v>8.65</v>
      </c>
      <c r="O73" s="9">
        <v>8.375</v>
      </c>
      <c r="P73" s="9">
        <v>12.65</v>
      </c>
      <c r="Q73" s="9">
        <v>10.975</v>
      </c>
      <c r="R73" s="9">
        <v>7.9379999999999997</v>
      </c>
      <c r="S73" s="9">
        <v>8.9130000000000003</v>
      </c>
      <c r="T73" s="9">
        <v>10.15</v>
      </c>
      <c r="U73" s="9">
        <v>9.1999999999999993</v>
      </c>
      <c r="V73" s="9">
        <v>10.35</v>
      </c>
      <c r="W73" s="9">
        <v>13.475</v>
      </c>
      <c r="X73" s="9">
        <v>10.475</v>
      </c>
      <c r="Y73" s="9">
        <v>10.775</v>
      </c>
      <c r="Z73" s="9">
        <v>11.92</v>
      </c>
      <c r="AA73" s="9">
        <v>9.8249999999999993</v>
      </c>
      <c r="AB73" s="9">
        <v>11.625</v>
      </c>
      <c r="AC73" s="9">
        <v>8.3000000000000007</v>
      </c>
      <c r="AD73" s="9">
        <v>16.8</v>
      </c>
      <c r="AE73" s="9">
        <v>29.35</v>
      </c>
      <c r="AF73" s="9">
        <v>36.15</v>
      </c>
      <c r="AG73" s="9">
        <v>104.89</v>
      </c>
      <c r="AH73" s="9">
        <v>51.16</v>
      </c>
      <c r="AI73" s="9">
        <v>115.05</v>
      </c>
      <c r="AJ73" s="9">
        <f>(S73*Main!$H$43/Main!$I$42)+(AB73*Main!$H$44/Main!$I$42)+(Y73*Main!$H$45/Main!$I$42)+(AC73*Main!$H$46/Main!$I$42)+(AA73*Main!$H$47/Main!$I$42)+(F73*Main!$H$48/Main!$I$42)+(L73*Main!$H$49/Main!$I$42)</f>
        <v>9.679686000000002</v>
      </c>
    </row>
    <row r="74" spans="1:36" x14ac:dyDescent="0.3">
      <c r="A74" s="3">
        <v>44699</v>
      </c>
      <c r="B74" s="9">
        <v>9.8130000000000006</v>
      </c>
      <c r="C74" s="9">
        <v>12.612</v>
      </c>
      <c r="D74" s="9">
        <v>6.9</v>
      </c>
      <c r="E74" s="9">
        <v>16.324999999999999</v>
      </c>
      <c r="F74" s="9">
        <v>14.2</v>
      </c>
      <c r="G74" s="9">
        <v>9.8650000000000002</v>
      </c>
      <c r="H74" s="9">
        <v>13.942</v>
      </c>
      <c r="I74" s="9">
        <v>9.7750000000000004</v>
      </c>
      <c r="J74" s="9">
        <v>12.55</v>
      </c>
      <c r="K74" s="9">
        <v>16.25</v>
      </c>
      <c r="L74" s="9">
        <v>13.824999999999999</v>
      </c>
      <c r="M74" s="9">
        <v>11.7</v>
      </c>
      <c r="N74" s="9">
        <v>8.9250000000000007</v>
      </c>
      <c r="O74" s="9">
        <v>7.3879999999999999</v>
      </c>
      <c r="P74" s="9">
        <v>12.175000000000001</v>
      </c>
      <c r="Q74" s="9">
        <v>11.425000000000001</v>
      </c>
      <c r="R74" s="9">
        <v>8.125</v>
      </c>
      <c r="S74" s="9">
        <v>9.375</v>
      </c>
      <c r="T74" s="9">
        <v>10.525</v>
      </c>
      <c r="U74" s="9">
        <v>9.5500000000000007</v>
      </c>
      <c r="V74" s="9">
        <v>9.4749999999999996</v>
      </c>
      <c r="W74" s="9">
        <v>12.824999999999999</v>
      </c>
      <c r="X74" s="9">
        <v>10.75</v>
      </c>
      <c r="Y74" s="9">
        <v>11.25</v>
      </c>
      <c r="Z74" s="9">
        <v>11.744999999999999</v>
      </c>
      <c r="AA74" s="9">
        <v>9.5250000000000004</v>
      </c>
      <c r="AB74" s="9">
        <v>11.324999999999999</v>
      </c>
      <c r="AC74" s="9">
        <v>8.6630000000000003</v>
      </c>
      <c r="AD74" s="9">
        <v>16.725000000000001</v>
      </c>
      <c r="AE74" s="9">
        <v>30.96</v>
      </c>
      <c r="AF74" s="9">
        <v>38.81</v>
      </c>
      <c r="AG74" s="9">
        <v>114.96</v>
      </c>
      <c r="AH74" s="9">
        <v>51.89</v>
      </c>
      <c r="AI74" s="9">
        <v>114.86</v>
      </c>
      <c r="AJ74" s="9">
        <f>(S74*Main!$H$43/Main!$I$42)+(AB74*Main!$H$44/Main!$I$42)+(Y74*Main!$H$45/Main!$I$42)+(AC74*Main!$H$46/Main!$I$42)+(AA74*Main!$H$47/Main!$I$42)+(F74*Main!$H$48/Main!$I$42)+(L74*Main!$H$49/Main!$I$42)</f>
        <v>9.9987079999999988</v>
      </c>
    </row>
    <row r="75" spans="1:36" x14ac:dyDescent="0.3">
      <c r="A75" s="3">
        <v>44698</v>
      </c>
      <c r="B75" s="9">
        <v>9.5869999999999997</v>
      </c>
      <c r="C75" s="9">
        <v>12.013</v>
      </c>
      <c r="D75" s="9">
        <v>6.875</v>
      </c>
      <c r="E75" s="9">
        <v>15.888</v>
      </c>
      <c r="F75" s="9">
        <v>13.712999999999999</v>
      </c>
      <c r="G75" s="9">
        <v>9.2620000000000005</v>
      </c>
      <c r="H75" s="9">
        <v>13.5</v>
      </c>
      <c r="I75" s="9">
        <v>9.84</v>
      </c>
      <c r="J75" s="9">
        <v>11.875</v>
      </c>
      <c r="K75" s="9">
        <v>15.95</v>
      </c>
      <c r="L75" s="9">
        <v>13.6</v>
      </c>
      <c r="M75" s="9">
        <v>11.55</v>
      </c>
      <c r="N75" s="9">
        <v>8.6750000000000007</v>
      </c>
      <c r="O75" s="9">
        <v>6.95</v>
      </c>
      <c r="P75" s="9">
        <v>11.925000000000001</v>
      </c>
      <c r="Q75" s="9">
        <v>11.387</v>
      </c>
      <c r="R75" s="9">
        <v>8.0380000000000003</v>
      </c>
      <c r="S75" s="9">
        <v>8.8379999999999992</v>
      </c>
      <c r="T75" s="9">
        <v>10.4</v>
      </c>
      <c r="U75" s="9">
        <v>9.1999999999999993</v>
      </c>
      <c r="V75" s="9">
        <v>9.1</v>
      </c>
      <c r="W75" s="9">
        <v>12.85</v>
      </c>
      <c r="X75" s="9">
        <v>10.4</v>
      </c>
      <c r="Y75" s="9">
        <v>10.675000000000001</v>
      </c>
      <c r="Z75" s="9">
        <v>11.192</v>
      </c>
      <c r="AA75" s="9">
        <v>9</v>
      </c>
      <c r="AB75" s="9">
        <v>11.025</v>
      </c>
      <c r="AC75" s="9">
        <v>8.3249999999999993</v>
      </c>
      <c r="AD75" s="9">
        <v>17.3</v>
      </c>
      <c r="AE75" s="9">
        <v>26.1</v>
      </c>
      <c r="AF75" s="9">
        <v>33.880000000000003</v>
      </c>
      <c r="AG75" s="9">
        <v>101.2</v>
      </c>
      <c r="AH75" s="9">
        <v>50.34</v>
      </c>
      <c r="AI75" s="9">
        <v>119.46</v>
      </c>
      <c r="AJ75" s="9">
        <f>(S75*Main!$H$43/Main!$I$42)+(AB75*Main!$H$44/Main!$I$42)+(Y75*Main!$H$45/Main!$I$42)+(AC75*Main!$H$46/Main!$I$42)+(AA75*Main!$H$47/Main!$I$42)+(F75*Main!$H$48/Main!$I$42)+(L75*Main!$H$49/Main!$I$42)</f>
        <v>9.5155609999999982</v>
      </c>
    </row>
    <row r="76" spans="1:36" x14ac:dyDescent="0.3">
      <c r="A76" s="3">
        <v>44697</v>
      </c>
      <c r="B76" s="9">
        <v>9.9</v>
      </c>
      <c r="C76" s="9">
        <v>12.55</v>
      </c>
      <c r="D76" s="9">
        <v>6.9880000000000004</v>
      </c>
      <c r="E76" s="9">
        <v>16.861999999999998</v>
      </c>
      <c r="F76" s="9">
        <v>14.225</v>
      </c>
      <c r="G76" s="9">
        <v>9.5749999999999993</v>
      </c>
      <c r="H76" s="9">
        <v>14.247999999999999</v>
      </c>
      <c r="I76" s="9">
        <v>10.125</v>
      </c>
      <c r="J76" s="9">
        <v>12.45</v>
      </c>
      <c r="K76" s="9">
        <v>16.55</v>
      </c>
      <c r="L76" s="9">
        <v>14.1</v>
      </c>
      <c r="M76" s="9">
        <v>12.125</v>
      </c>
      <c r="N76" s="9">
        <v>9.0250000000000004</v>
      </c>
      <c r="O76" s="9">
        <v>7.05</v>
      </c>
      <c r="P76" s="9">
        <v>12.55</v>
      </c>
      <c r="Q76" s="9">
        <v>12.1</v>
      </c>
      <c r="R76" s="9">
        <v>8.2899999999999991</v>
      </c>
      <c r="S76" s="9">
        <v>9.375</v>
      </c>
      <c r="T76" s="9">
        <v>10.925000000000001</v>
      </c>
      <c r="U76" s="9">
        <v>9.35</v>
      </c>
      <c r="V76" s="9">
        <v>9.2750000000000004</v>
      </c>
      <c r="W76" s="9">
        <v>13.35</v>
      </c>
      <c r="X76" s="9">
        <v>10.9</v>
      </c>
      <c r="Y76" s="9">
        <v>10.75</v>
      </c>
      <c r="Z76" s="9">
        <v>11.805</v>
      </c>
      <c r="AA76" s="9">
        <v>9.4</v>
      </c>
      <c r="AB76" s="9">
        <v>11.875</v>
      </c>
      <c r="AC76" s="9">
        <v>8.5</v>
      </c>
      <c r="AD76" s="9">
        <v>17.91</v>
      </c>
      <c r="AE76" s="9">
        <v>27.47</v>
      </c>
      <c r="AF76" s="9">
        <v>37.44</v>
      </c>
      <c r="AG76" s="9">
        <v>108.26</v>
      </c>
      <c r="AH76" s="9">
        <v>51.89</v>
      </c>
      <c r="AI76" s="9">
        <v>117.95</v>
      </c>
      <c r="AJ76" s="9">
        <f>(S76*Main!$H$43/Main!$I$42)+(AB76*Main!$H$44/Main!$I$42)+(Y76*Main!$H$45/Main!$I$42)+(AC76*Main!$H$46/Main!$I$42)+(AA76*Main!$H$47/Main!$I$42)+(F76*Main!$H$48/Main!$I$42)+(L76*Main!$H$49/Main!$I$42)</f>
        <v>10.000974999999999</v>
      </c>
    </row>
    <row r="77" spans="1:36" x14ac:dyDescent="0.3">
      <c r="A77" s="3">
        <v>44694</v>
      </c>
      <c r="B77" s="9">
        <v>9.8629999999999995</v>
      </c>
      <c r="C77" s="9">
        <v>12.324999999999999</v>
      </c>
      <c r="D77" s="9">
        <v>6.8369999999999997</v>
      </c>
      <c r="E77" s="9">
        <v>16.3</v>
      </c>
      <c r="F77" s="9">
        <v>13.71</v>
      </c>
      <c r="G77" s="9">
        <v>9.5779999999999994</v>
      </c>
      <c r="H77" s="9">
        <v>13.962999999999999</v>
      </c>
      <c r="I77" s="9">
        <v>10.1</v>
      </c>
      <c r="J77" s="9">
        <v>12.275</v>
      </c>
      <c r="K77" s="9">
        <v>15.83</v>
      </c>
      <c r="L77" s="9">
        <v>13.824999999999999</v>
      </c>
      <c r="M77" s="9">
        <v>12.138</v>
      </c>
      <c r="N77" s="9">
        <v>9.1999999999999993</v>
      </c>
      <c r="O77" s="9">
        <v>6.95</v>
      </c>
      <c r="P77" s="9">
        <v>12.54</v>
      </c>
      <c r="Q77" s="9">
        <v>11.95</v>
      </c>
      <c r="R77" s="9">
        <v>8.1</v>
      </c>
      <c r="S77" s="9">
        <v>9.4499999999999993</v>
      </c>
      <c r="T77" s="9">
        <v>10.587</v>
      </c>
      <c r="U77" s="9">
        <v>8.49</v>
      </c>
      <c r="V77" s="9">
        <v>9.1</v>
      </c>
      <c r="W77" s="9">
        <v>13.1</v>
      </c>
      <c r="X77" s="9">
        <v>10.574999999999999</v>
      </c>
      <c r="Y77" s="9">
        <v>10.5</v>
      </c>
      <c r="Z77" s="9">
        <v>11.433</v>
      </c>
      <c r="AA77" s="9">
        <v>9.2750000000000004</v>
      </c>
      <c r="AB77" s="9">
        <v>11.45</v>
      </c>
      <c r="AC77" s="9">
        <v>8.4269999999999996</v>
      </c>
      <c r="AD77" s="9">
        <v>16.925000000000001</v>
      </c>
      <c r="AE77" s="9">
        <v>28.87</v>
      </c>
      <c r="AF77" s="9">
        <v>37.61</v>
      </c>
      <c r="AG77" s="9">
        <v>113.89</v>
      </c>
      <c r="AH77" s="9">
        <v>51.22</v>
      </c>
      <c r="AI77" s="9">
        <v>114.61</v>
      </c>
      <c r="AJ77" s="9">
        <f>(S77*Main!$H$43/Main!$I$42)+(AB77*Main!$H$44/Main!$I$42)+(Y77*Main!$H$45/Main!$I$42)+(AC77*Main!$H$46/Main!$I$42)+(AA77*Main!$H$47/Main!$I$42)+(F77*Main!$H$48/Main!$I$42)+(L77*Main!$H$49/Main!$I$42)</f>
        <v>9.9288919999999976</v>
      </c>
    </row>
    <row r="78" spans="1:36" x14ac:dyDescent="0.3">
      <c r="A78" s="3">
        <v>44693</v>
      </c>
      <c r="B78" s="9">
        <v>10.55</v>
      </c>
      <c r="C78" s="9">
        <v>13.475</v>
      </c>
      <c r="D78" s="9">
        <v>7.1749999999999998</v>
      </c>
      <c r="E78" s="9">
        <v>17.388000000000002</v>
      </c>
      <c r="F78" s="9">
        <v>14.837999999999999</v>
      </c>
      <c r="G78" s="9">
        <v>10.433</v>
      </c>
      <c r="H78" s="9">
        <v>14.742000000000001</v>
      </c>
      <c r="I78" s="9">
        <v>11.047000000000001</v>
      </c>
      <c r="J78" s="9">
        <v>13.4</v>
      </c>
      <c r="K78" s="9">
        <v>17.600000000000001</v>
      </c>
      <c r="L78" s="9">
        <v>14.9</v>
      </c>
      <c r="M78" s="9">
        <v>13.2</v>
      </c>
      <c r="N78" s="9">
        <v>10.25</v>
      </c>
      <c r="O78" s="9">
        <v>7.2629999999999999</v>
      </c>
      <c r="P78" s="9">
        <v>13.074999999999999</v>
      </c>
      <c r="Q78" s="9">
        <v>13.25</v>
      </c>
      <c r="R78" s="9">
        <v>8.4499999999999993</v>
      </c>
      <c r="S78" s="9">
        <v>10.25</v>
      </c>
      <c r="T78" s="9">
        <v>11.875</v>
      </c>
      <c r="U78" s="9">
        <v>10.074999999999999</v>
      </c>
      <c r="V78" s="9">
        <v>9.6750000000000007</v>
      </c>
      <c r="W78" s="9">
        <v>13.625</v>
      </c>
      <c r="X78" s="9">
        <v>11.525</v>
      </c>
      <c r="Y78" s="9">
        <v>11.225</v>
      </c>
      <c r="Z78" s="9">
        <v>11.52</v>
      </c>
      <c r="AA78" s="9">
        <v>9.7880000000000003</v>
      </c>
      <c r="AB78" s="9">
        <v>12.025</v>
      </c>
      <c r="AC78" s="9">
        <v>9.4</v>
      </c>
      <c r="AD78" s="9">
        <v>16.824999999999999</v>
      </c>
      <c r="AE78" s="9">
        <v>31.77</v>
      </c>
      <c r="AF78" s="9">
        <v>41.36</v>
      </c>
      <c r="AG78" s="9">
        <v>122.11</v>
      </c>
      <c r="AH78" s="9">
        <v>52.71</v>
      </c>
      <c r="AI78" s="9">
        <v>118.73</v>
      </c>
      <c r="AJ78" s="9">
        <f>(S78*Main!$H$43/Main!$I$42)+(AB78*Main!$H$44/Main!$I$42)+(Y78*Main!$H$45/Main!$I$42)+(AC78*Main!$H$46/Main!$I$42)+(AA78*Main!$H$47/Main!$I$42)+(F78*Main!$H$48/Main!$I$42)+(L78*Main!$H$49/Main!$I$42)</f>
        <v>10.707440999999999</v>
      </c>
    </row>
    <row r="79" spans="1:36" x14ac:dyDescent="0.3">
      <c r="A79" s="3">
        <v>44692</v>
      </c>
      <c r="B79" s="9">
        <v>10</v>
      </c>
      <c r="C79" s="9">
        <v>12.313000000000001</v>
      </c>
      <c r="D79" s="9">
        <v>6.875</v>
      </c>
      <c r="E79" s="9">
        <v>15.65</v>
      </c>
      <c r="F79" s="9">
        <v>13.863</v>
      </c>
      <c r="G79" s="9">
        <v>9.5579999999999998</v>
      </c>
      <c r="H79" s="9">
        <v>13.477</v>
      </c>
      <c r="I79" s="9">
        <v>10.355</v>
      </c>
      <c r="J79" s="9">
        <v>12.45</v>
      </c>
      <c r="K79" s="9">
        <v>15.35</v>
      </c>
      <c r="L79" s="9">
        <v>13.875</v>
      </c>
      <c r="M79" s="9">
        <v>12.212999999999999</v>
      </c>
      <c r="N79" s="9">
        <v>9.35</v>
      </c>
      <c r="O79" s="9">
        <v>6.9749999999999996</v>
      </c>
      <c r="P79" s="9">
        <v>10.69</v>
      </c>
      <c r="Q79" s="9">
        <v>12.137</v>
      </c>
      <c r="R79" s="9">
        <v>8.0250000000000004</v>
      </c>
      <c r="S79" s="9">
        <v>8.6999999999999993</v>
      </c>
      <c r="T79" s="9">
        <v>10.887</v>
      </c>
      <c r="U79" s="9">
        <v>9.4749999999999996</v>
      </c>
      <c r="V79" s="9">
        <v>9.1</v>
      </c>
      <c r="W79" s="9">
        <v>12.275</v>
      </c>
      <c r="X79" s="9">
        <v>10.824999999999999</v>
      </c>
      <c r="Y79" s="9">
        <v>10.625</v>
      </c>
      <c r="Z79" s="9">
        <v>10.192</v>
      </c>
      <c r="AA79" s="9">
        <v>8.6999999999999993</v>
      </c>
      <c r="AB79" s="9">
        <v>10.775</v>
      </c>
      <c r="AC79" s="9">
        <v>8.9250000000000007</v>
      </c>
      <c r="AD79" s="9">
        <v>16.3</v>
      </c>
      <c r="AE79" s="9">
        <v>32.56</v>
      </c>
      <c r="AF79" s="9">
        <v>40.67</v>
      </c>
      <c r="AG79" s="9">
        <v>125.89</v>
      </c>
      <c r="AH79" s="9">
        <v>53.43</v>
      </c>
      <c r="AI79" s="9">
        <v>118.05</v>
      </c>
      <c r="AJ79" s="9">
        <f>(S79*Main!$H$43/Main!$I$42)+(AB79*Main!$H$44/Main!$I$42)+(Y79*Main!$H$45/Main!$I$42)+(AC79*Main!$H$46/Main!$I$42)+(AA79*Main!$H$47/Main!$I$42)+(F79*Main!$H$48/Main!$I$42)+(L79*Main!$H$49/Main!$I$42)</f>
        <v>9.4488480000000017</v>
      </c>
    </row>
    <row r="80" spans="1:36" x14ac:dyDescent="0.3">
      <c r="A80" s="3">
        <v>44691</v>
      </c>
      <c r="B80" s="9">
        <v>10.563000000000001</v>
      </c>
      <c r="C80" s="9">
        <v>13.05</v>
      </c>
      <c r="D80" s="9">
        <v>7.2249999999999996</v>
      </c>
      <c r="E80" s="9">
        <v>16.25</v>
      </c>
      <c r="F80" s="9">
        <v>14.824999999999999</v>
      </c>
      <c r="G80" s="9">
        <v>10.154999999999999</v>
      </c>
      <c r="H80" s="9">
        <v>14.185</v>
      </c>
      <c r="I80" s="9">
        <v>10.65</v>
      </c>
      <c r="J80" s="9">
        <v>13.025</v>
      </c>
      <c r="K80" s="9">
        <v>16.324999999999999</v>
      </c>
      <c r="L80" s="9">
        <v>14.7</v>
      </c>
      <c r="M80" s="9">
        <v>12.975</v>
      </c>
      <c r="N80" s="9">
        <v>9.7249999999999996</v>
      </c>
      <c r="O80" s="9">
        <v>7.6</v>
      </c>
      <c r="P80" s="9">
        <v>11.32</v>
      </c>
      <c r="Q80" s="9">
        <v>12.875</v>
      </c>
      <c r="R80" s="9">
        <v>8.2919999999999998</v>
      </c>
      <c r="S80" s="9">
        <v>9.3000000000000007</v>
      </c>
      <c r="T80" s="9">
        <v>11.675000000000001</v>
      </c>
      <c r="U80" s="9">
        <v>9.7750000000000004</v>
      </c>
      <c r="V80" s="9">
        <v>9.35</v>
      </c>
      <c r="W80" s="9">
        <v>12.75</v>
      </c>
      <c r="X80" s="9">
        <v>11.808</v>
      </c>
      <c r="Y80" s="9">
        <v>10.875</v>
      </c>
      <c r="Z80" s="9">
        <v>10.734999999999999</v>
      </c>
      <c r="AA80" s="9">
        <v>9.1880000000000006</v>
      </c>
      <c r="AB80" s="9">
        <v>11.25</v>
      </c>
      <c r="AC80" s="9">
        <v>9.4049999999999994</v>
      </c>
      <c r="AD80" s="9">
        <v>16.690000000000001</v>
      </c>
      <c r="AE80" s="9">
        <v>32.99</v>
      </c>
      <c r="AF80" s="9">
        <v>40.08</v>
      </c>
      <c r="AG80" s="9">
        <v>120.98</v>
      </c>
      <c r="AH80" s="9">
        <v>56.06</v>
      </c>
      <c r="AI80" s="9">
        <v>126.76</v>
      </c>
      <c r="AJ80" s="9">
        <f>(S80*Main!$H$43/Main!$I$42)+(AB80*Main!$H$44/Main!$I$42)+(Y80*Main!$H$45/Main!$I$42)+(AC80*Main!$H$46/Main!$I$42)+(AA80*Main!$H$47/Main!$I$42)+(F80*Main!$H$48/Main!$I$42)+(L80*Main!$H$49/Main!$I$42)</f>
        <v>9.9875730000000011</v>
      </c>
    </row>
    <row r="81" spans="1:36" x14ac:dyDescent="0.3">
      <c r="A81" s="3">
        <v>44690</v>
      </c>
      <c r="B81" s="9">
        <v>10.975</v>
      </c>
      <c r="C81" s="9">
        <v>13.538</v>
      </c>
      <c r="D81" s="9">
        <v>7.5750000000000002</v>
      </c>
      <c r="E81" s="9">
        <v>16.95</v>
      </c>
      <c r="F81" s="9">
        <v>15</v>
      </c>
      <c r="G81" s="9">
        <v>10.595000000000001</v>
      </c>
      <c r="H81" s="9">
        <v>14.47</v>
      </c>
      <c r="I81" s="9">
        <v>11.324999999999999</v>
      </c>
      <c r="J81" s="9">
        <v>13.425000000000001</v>
      </c>
      <c r="K81" s="9">
        <v>16.8</v>
      </c>
      <c r="L81" s="9">
        <v>14.975</v>
      </c>
      <c r="M81" s="9">
        <v>13.237</v>
      </c>
      <c r="N81" s="9">
        <v>10.275</v>
      </c>
      <c r="O81" s="9">
        <v>8.0500000000000007</v>
      </c>
      <c r="P81" s="9">
        <v>12.175000000000001</v>
      </c>
      <c r="Q81" s="9">
        <v>13.188000000000001</v>
      </c>
      <c r="R81" s="9">
        <v>8.8000000000000007</v>
      </c>
      <c r="S81" s="9">
        <v>10.175000000000001</v>
      </c>
      <c r="T81" s="9">
        <v>12.225</v>
      </c>
      <c r="U81" s="9">
        <v>10.225</v>
      </c>
      <c r="V81" s="9">
        <v>9.875</v>
      </c>
      <c r="W81" s="9">
        <v>13.574999999999999</v>
      </c>
      <c r="X81" s="9">
        <v>12.175000000000001</v>
      </c>
      <c r="Y81" s="9">
        <v>11.487</v>
      </c>
      <c r="Z81" s="9">
        <v>11.337999999999999</v>
      </c>
      <c r="AA81" s="9">
        <v>10.025</v>
      </c>
      <c r="AB81" s="9">
        <v>11.9</v>
      </c>
      <c r="AC81" s="9">
        <v>9.5250000000000004</v>
      </c>
      <c r="AD81" s="9">
        <v>16.399999999999999</v>
      </c>
      <c r="AE81" s="9">
        <v>34.75</v>
      </c>
      <c r="AF81" s="9">
        <v>41.43</v>
      </c>
      <c r="AG81" s="9">
        <v>125.93</v>
      </c>
      <c r="AH81" s="9">
        <v>57.9</v>
      </c>
      <c r="AI81" s="9">
        <v>125.22</v>
      </c>
      <c r="AJ81" s="9">
        <f>(S81*Main!$H$43/Main!$I$42)+(AB81*Main!$H$44/Main!$I$42)+(Y81*Main!$H$45/Main!$I$42)+(AC81*Main!$H$46/Main!$I$42)+(AA81*Main!$H$47/Main!$I$42)+(F81*Main!$H$48/Main!$I$42)+(L81*Main!$H$49/Main!$I$42)</f>
        <v>10.703303000000002</v>
      </c>
    </row>
    <row r="82" spans="1:36" x14ac:dyDescent="0.3">
      <c r="A82" s="3">
        <v>44687</v>
      </c>
      <c r="B82" s="9">
        <v>9.75</v>
      </c>
      <c r="C82" s="9">
        <v>12.425000000000001</v>
      </c>
      <c r="D82" s="9">
        <v>7.0250000000000004</v>
      </c>
      <c r="E82" s="9">
        <v>15.1</v>
      </c>
      <c r="F82" s="9">
        <v>13.25</v>
      </c>
      <c r="G82" s="9">
        <v>9.75</v>
      </c>
      <c r="H82" s="9">
        <v>13.345000000000001</v>
      </c>
      <c r="I82" s="9">
        <v>10.28</v>
      </c>
      <c r="J82" s="9">
        <v>12.55</v>
      </c>
      <c r="K82" s="9">
        <v>14.664999999999999</v>
      </c>
      <c r="L82" s="9">
        <v>13.35</v>
      </c>
      <c r="M82" s="9">
        <v>11.788</v>
      </c>
      <c r="N82" s="9">
        <v>9.5250000000000004</v>
      </c>
      <c r="O82" s="9">
        <v>6.9749999999999996</v>
      </c>
      <c r="P82" s="9">
        <v>11.413</v>
      </c>
      <c r="Q82" s="9">
        <v>11.725</v>
      </c>
      <c r="R82" s="9">
        <v>8.2449999999999992</v>
      </c>
      <c r="S82" s="9">
        <v>9.5749999999999993</v>
      </c>
      <c r="T82" s="9">
        <v>10.837</v>
      </c>
      <c r="U82" s="9">
        <v>8.69</v>
      </c>
      <c r="V82" s="9">
        <v>9.3000000000000007</v>
      </c>
      <c r="W82" s="9">
        <v>13</v>
      </c>
      <c r="X82" s="9">
        <v>11.26</v>
      </c>
      <c r="Y82" s="9">
        <v>10.95</v>
      </c>
      <c r="Z82" s="9">
        <v>10.677</v>
      </c>
      <c r="AA82" s="9">
        <v>9.3249999999999993</v>
      </c>
      <c r="AB82" s="9">
        <v>11.25</v>
      </c>
      <c r="AC82" s="9">
        <v>8.3369999999999997</v>
      </c>
      <c r="AD82" s="9">
        <v>15.975</v>
      </c>
      <c r="AE82" s="9">
        <v>30.19</v>
      </c>
      <c r="AF82" s="9">
        <v>37.4</v>
      </c>
      <c r="AG82" s="9">
        <v>116.78</v>
      </c>
      <c r="AH82" s="9">
        <v>54.82</v>
      </c>
      <c r="AI82" s="9">
        <v>121.42</v>
      </c>
      <c r="AJ82" s="9">
        <f>(S82*Main!$H$43/Main!$I$42)+(AB82*Main!$H$44/Main!$I$42)+(Y82*Main!$H$45/Main!$I$42)+(AC82*Main!$H$46/Main!$I$42)+(AA82*Main!$H$47/Main!$I$42)+(F82*Main!$H$48/Main!$I$42)+(L82*Main!$H$49/Main!$I$42)</f>
        <v>10.001216999999999</v>
      </c>
    </row>
    <row r="83" spans="1:36" x14ac:dyDescent="0.3">
      <c r="A83" s="3">
        <v>44686</v>
      </c>
      <c r="B83" s="9">
        <v>9.5500000000000007</v>
      </c>
      <c r="C83" s="9">
        <v>12.212</v>
      </c>
      <c r="D83" s="9">
        <v>7.1749999999999998</v>
      </c>
      <c r="E83" s="9">
        <v>14.962</v>
      </c>
      <c r="F83" s="9">
        <v>13.025</v>
      </c>
      <c r="G83" s="9">
        <v>10.083</v>
      </c>
      <c r="H83" s="9">
        <v>13.648</v>
      </c>
      <c r="I83" s="9">
        <v>9.9849999999999994</v>
      </c>
      <c r="J83" s="9">
        <v>12.138</v>
      </c>
      <c r="K83" s="9">
        <v>15.025</v>
      </c>
      <c r="L83" s="9">
        <v>13.025</v>
      </c>
      <c r="M83" s="9">
        <v>11.75</v>
      </c>
      <c r="N83" s="9">
        <v>9.6999999999999993</v>
      </c>
      <c r="O83" s="9">
        <v>6.7750000000000004</v>
      </c>
      <c r="P83" s="9">
        <v>11.413</v>
      </c>
      <c r="Q83" s="9">
        <v>11.587999999999999</v>
      </c>
      <c r="R83" s="9">
        <v>7.9249999999999998</v>
      </c>
      <c r="S83" s="9">
        <v>9.75</v>
      </c>
      <c r="T83" s="9">
        <v>10.625</v>
      </c>
      <c r="U83" s="9">
        <v>9.3249999999999993</v>
      </c>
      <c r="V83" s="9">
        <v>9.1999999999999993</v>
      </c>
      <c r="W83" s="9">
        <v>12.85</v>
      </c>
      <c r="X83" s="9">
        <v>10.1</v>
      </c>
      <c r="Y83" s="9">
        <v>10.525</v>
      </c>
      <c r="Z83" s="9">
        <v>10.983000000000001</v>
      </c>
      <c r="AA83" s="9">
        <v>9.6</v>
      </c>
      <c r="AB83" s="9">
        <v>11.55</v>
      </c>
      <c r="AC83" s="9">
        <v>8.4250000000000007</v>
      </c>
      <c r="AD83" s="9">
        <v>16.100000000000001</v>
      </c>
      <c r="AE83" s="9">
        <v>31.2</v>
      </c>
      <c r="AF83" s="9">
        <v>37.19</v>
      </c>
      <c r="AG83" s="9">
        <v>119.18</v>
      </c>
      <c r="AH83" s="9">
        <v>54.72</v>
      </c>
      <c r="AI83" s="9">
        <v>122.72</v>
      </c>
      <c r="AJ83" s="9">
        <f>(S83*Main!$H$43/Main!$I$42)+(AB83*Main!$H$44/Main!$I$42)+(Y83*Main!$H$45/Main!$I$42)+(AC83*Main!$H$46/Main!$I$42)+(AA83*Main!$H$47/Main!$I$42)+(F83*Main!$H$48/Main!$I$42)+(L83*Main!$H$49/Main!$I$42)</f>
        <v>10.098599999999998</v>
      </c>
    </row>
    <row r="84" spans="1:36" x14ac:dyDescent="0.3">
      <c r="A84" s="3">
        <v>44685</v>
      </c>
      <c r="B84" s="9">
        <v>8.5869999999999997</v>
      </c>
      <c r="C84" s="9">
        <v>10.913</v>
      </c>
      <c r="D84" s="9">
        <v>6.65</v>
      </c>
      <c r="E84" s="9">
        <v>14.025</v>
      </c>
      <c r="F84" s="9">
        <v>11.775</v>
      </c>
      <c r="G84" s="9">
        <v>9.2330000000000005</v>
      </c>
      <c r="H84" s="9">
        <v>12.875</v>
      </c>
      <c r="I84" s="9">
        <v>9.2970000000000006</v>
      </c>
      <c r="J84" s="9">
        <v>10.925000000000001</v>
      </c>
      <c r="K84" s="9">
        <v>13.885</v>
      </c>
      <c r="L84" s="9">
        <v>11.9</v>
      </c>
      <c r="M84" s="9">
        <v>10.525</v>
      </c>
      <c r="N84" s="9">
        <v>8.8000000000000007</v>
      </c>
      <c r="O84" s="9">
        <v>6.85</v>
      </c>
      <c r="P84" s="9">
        <v>10.95</v>
      </c>
      <c r="Q84" s="9">
        <v>10.55</v>
      </c>
      <c r="R84" s="9">
        <v>7.75</v>
      </c>
      <c r="S84" s="9">
        <v>8.7379999999999995</v>
      </c>
      <c r="T84" s="9">
        <v>9.5380000000000003</v>
      </c>
      <c r="U84" s="9">
        <v>8.3800000000000008</v>
      </c>
      <c r="V84" s="9">
        <v>8.5500000000000007</v>
      </c>
      <c r="W84" s="9">
        <v>12.163</v>
      </c>
      <c r="X84" s="9">
        <v>10.375</v>
      </c>
      <c r="Y84" s="9">
        <v>9.6750000000000007</v>
      </c>
      <c r="Z84" s="9">
        <v>10.237</v>
      </c>
      <c r="AA84" s="9">
        <v>8.5500000000000007</v>
      </c>
      <c r="AB84" s="9">
        <v>10.612</v>
      </c>
      <c r="AC84" s="9">
        <v>7.85</v>
      </c>
      <c r="AD84" s="9">
        <v>16.05</v>
      </c>
      <c r="AE84" s="9">
        <v>25.42</v>
      </c>
      <c r="AF84" s="9">
        <v>31.98</v>
      </c>
      <c r="AG84" s="9">
        <v>106.62</v>
      </c>
      <c r="AH84" s="9">
        <v>53.15</v>
      </c>
      <c r="AI84" s="9">
        <v>121.99</v>
      </c>
      <c r="AJ84" s="9">
        <f>(S84*Main!$H$43/Main!$I$42)+(AB84*Main!$H$44/Main!$I$42)+(Y84*Main!$H$45/Main!$I$42)+(AC84*Main!$H$46/Main!$I$42)+(AA84*Main!$H$47/Main!$I$42)+(F84*Main!$H$48/Main!$I$42)+(L84*Main!$H$49/Main!$I$42)</f>
        <v>9.1469699999999996</v>
      </c>
    </row>
    <row r="85" spans="1:36" x14ac:dyDescent="0.3">
      <c r="A85" s="3">
        <v>44684</v>
      </c>
      <c r="B85" s="9">
        <v>9.2119999999999997</v>
      </c>
      <c r="C85" s="9">
        <v>11.7</v>
      </c>
      <c r="D85" s="9">
        <v>7.0750000000000002</v>
      </c>
      <c r="E85" s="9">
        <v>15.15</v>
      </c>
      <c r="F85" s="9">
        <v>12.975</v>
      </c>
      <c r="G85" s="9">
        <v>9.9420000000000002</v>
      </c>
      <c r="H85" s="9">
        <v>14.4</v>
      </c>
      <c r="I85" s="9">
        <v>10.202999999999999</v>
      </c>
      <c r="J85" s="9">
        <v>11.9</v>
      </c>
      <c r="K85" s="9">
        <v>15.238</v>
      </c>
      <c r="L85" s="9">
        <v>13.15</v>
      </c>
      <c r="M85" s="9">
        <v>11.413</v>
      </c>
      <c r="N85" s="9">
        <v>9.5500000000000007</v>
      </c>
      <c r="O85" s="9">
        <v>6.9880000000000004</v>
      </c>
      <c r="P85" s="9">
        <v>12</v>
      </c>
      <c r="Q85" s="9">
        <v>11.538</v>
      </c>
      <c r="R85" s="9">
        <v>7.875</v>
      </c>
      <c r="S85" s="9">
        <v>9.6880000000000006</v>
      </c>
      <c r="T85" s="9">
        <v>10.212</v>
      </c>
      <c r="U85" s="9">
        <v>8.8979999999999997</v>
      </c>
      <c r="V85" s="9">
        <v>8.875</v>
      </c>
      <c r="W85" s="9">
        <v>13.063000000000001</v>
      </c>
      <c r="X85" s="9">
        <v>11.313000000000001</v>
      </c>
      <c r="Y85" s="9">
        <v>10.35</v>
      </c>
      <c r="Z85" s="9">
        <v>11.288</v>
      </c>
      <c r="AA85" s="9">
        <v>9.0749999999999993</v>
      </c>
      <c r="AB85" s="9">
        <v>12.038</v>
      </c>
      <c r="AC85" s="9">
        <v>8.8369999999999997</v>
      </c>
      <c r="AD85" s="9">
        <v>16.824999999999999</v>
      </c>
      <c r="AE85" s="9">
        <v>29.25</v>
      </c>
      <c r="AF85" s="9">
        <v>36</v>
      </c>
      <c r="AG85" s="9">
        <v>117.55</v>
      </c>
      <c r="AH85" s="9">
        <v>54.04</v>
      </c>
      <c r="AI85" s="9">
        <v>126.46</v>
      </c>
      <c r="AJ85" s="9">
        <f>(S85*Main!$H$43/Main!$I$42)+(AB85*Main!$H$44/Main!$I$42)+(Y85*Main!$H$45/Main!$I$42)+(AC85*Main!$H$46/Main!$I$42)+(AA85*Main!$H$47/Main!$I$42)+(F85*Main!$H$48/Main!$I$42)+(L85*Main!$H$49/Main!$I$42)</f>
        <v>10.128598</v>
      </c>
    </row>
    <row r="86" spans="1:36" x14ac:dyDescent="0.3">
      <c r="A86" s="3">
        <v>44683</v>
      </c>
      <c r="B86" s="9">
        <v>9.5630000000000006</v>
      </c>
      <c r="C86" s="9">
        <v>12.2</v>
      </c>
      <c r="D86" s="9">
        <v>7.0629999999999997</v>
      </c>
      <c r="E86" s="9">
        <v>15.413</v>
      </c>
      <c r="F86" s="9">
        <v>13.3</v>
      </c>
      <c r="G86" s="9">
        <v>10.108000000000001</v>
      </c>
      <c r="H86" s="9">
        <v>14.6</v>
      </c>
      <c r="I86" s="9">
        <v>10.448</v>
      </c>
      <c r="J86" s="9">
        <v>12.2</v>
      </c>
      <c r="K86" s="9">
        <v>15.443</v>
      </c>
      <c r="L86" s="9">
        <v>13.275</v>
      </c>
      <c r="M86" s="9">
        <v>11.95</v>
      </c>
      <c r="N86" s="9">
        <v>9.85</v>
      </c>
      <c r="O86" s="9">
        <v>6.9749999999999996</v>
      </c>
      <c r="P86" s="9">
        <v>12.15</v>
      </c>
      <c r="Q86" s="9">
        <v>11.762</v>
      </c>
      <c r="R86" s="9">
        <v>7.9</v>
      </c>
      <c r="S86" s="9">
        <v>10</v>
      </c>
      <c r="T86" s="9">
        <v>10.65</v>
      </c>
      <c r="U86" s="9">
        <v>9.0749999999999993</v>
      </c>
      <c r="V86" s="9">
        <v>8.85</v>
      </c>
      <c r="W86" s="9">
        <v>13.125</v>
      </c>
      <c r="X86" s="9">
        <v>11.46</v>
      </c>
      <c r="Y86" s="9">
        <v>10.425000000000001</v>
      </c>
      <c r="Z86" s="9">
        <v>11.282999999999999</v>
      </c>
      <c r="AA86" s="9">
        <v>9.0500000000000007</v>
      </c>
      <c r="AB86" s="9">
        <v>12.15</v>
      </c>
      <c r="AC86" s="9">
        <v>9.1129999999999995</v>
      </c>
      <c r="AD86" s="9">
        <v>16.725000000000001</v>
      </c>
      <c r="AE86" s="9">
        <v>32.340000000000003</v>
      </c>
      <c r="AF86" s="9">
        <v>37.81</v>
      </c>
      <c r="AG86" s="9">
        <v>124.48</v>
      </c>
      <c r="AH86" s="9">
        <v>54.15</v>
      </c>
      <c r="AI86" s="9">
        <v>135.16999999999999</v>
      </c>
      <c r="AJ86" s="9">
        <f>(S86*Main!$H$43/Main!$I$42)+(AB86*Main!$H$44/Main!$I$42)+(Y86*Main!$H$45/Main!$I$42)+(AC86*Main!$H$46/Main!$I$42)+(AA86*Main!$H$47/Main!$I$42)+(F86*Main!$H$48/Main!$I$42)+(L86*Main!$H$49/Main!$I$42)</f>
        <v>10.366132999999998</v>
      </c>
    </row>
    <row r="87" spans="1:36" x14ac:dyDescent="0.3">
      <c r="A87" s="3">
        <v>44680</v>
      </c>
      <c r="B87" s="9">
        <v>9.0380000000000003</v>
      </c>
      <c r="C87" s="9">
        <v>11.438000000000001</v>
      </c>
      <c r="D87" s="9">
        <v>6.7249999999999996</v>
      </c>
      <c r="E87" s="9">
        <v>14.9</v>
      </c>
      <c r="F87" s="9">
        <v>12.462</v>
      </c>
      <c r="G87" s="9">
        <v>9.2799999999999994</v>
      </c>
      <c r="H87" s="9">
        <v>13.87</v>
      </c>
      <c r="I87" s="9">
        <v>8.7249999999999996</v>
      </c>
      <c r="J87" s="9">
        <v>11.375</v>
      </c>
      <c r="K87" s="9">
        <v>14.653</v>
      </c>
      <c r="L87" s="9">
        <v>12.375</v>
      </c>
      <c r="M87" s="9">
        <v>11.1</v>
      </c>
      <c r="N87" s="9">
        <v>9</v>
      </c>
      <c r="O87" s="9">
        <v>6.8</v>
      </c>
      <c r="P87" s="9">
        <v>11.8</v>
      </c>
      <c r="Q87" s="9">
        <v>11</v>
      </c>
      <c r="R87" s="9">
        <v>7.43</v>
      </c>
      <c r="S87" s="9">
        <v>9.4749999999999996</v>
      </c>
      <c r="T87" s="9">
        <v>9.9499999999999993</v>
      </c>
      <c r="U87" s="9">
        <v>8.14</v>
      </c>
      <c r="V87" s="9">
        <v>8.375</v>
      </c>
      <c r="W87" s="9">
        <v>12.688000000000001</v>
      </c>
      <c r="X87" s="9">
        <v>10.41</v>
      </c>
      <c r="Y87" s="9">
        <v>9.6999999999999993</v>
      </c>
      <c r="Z87" s="9">
        <v>10.867000000000001</v>
      </c>
      <c r="AA87" s="9">
        <v>8.5950000000000006</v>
      </c>
      <c r="AB87" s="9">
        <v>11.9</v>
      </c>
      <c r="AC87" s="9">
        <v>8.1750000000000007</v>
      </c>
      <c r="AD87" s="9">
        <v>15.95</v>
      </c>
      <c r="AE87" s="9">
        <v>33.4</v>
      </c>
      <c r="AF87" s="9">
        <v>38.25</v>
      </c>
      <c r="AG87" s="9">
        <v>121.98</v>
      </c>
      <c r="AH87" s="9">
        <v>53.1</v>
      </c>
      <c r="AI87" s="9">
        <v>128.4</v>
      </c>
      <c r="AJ87" s="9">
        <f>(S87*Main!$H$43/Main!$I$42)+(AB87*Main!$H$44/Main!$I$42)+(Y87*Main!$H$45/Main!$I$42)+(AC87*Main!$H$46/Main!$I$42)+(AA87*Main!$H$47/Main!$I$42)+(F87*Main!$H$48/Main!$I$42)+(L87*Main!$H$49/Main!$I$42)</f>
        <v>9.8052219999999988</v>
      </c>
    </row>
    <row r="88" spans="1:36" x14ac:dyDescent="0.3">
      <c r="A88" s="3">
        <v>44679</v>
      </c>
      <c r="B88" s="9">
        <v>8.8870000000000005</v>
      </c>
      <c r="C88" s="9">
        <v>11.863</v>
      </c>
      <c r="D88" s="9">
        <v>6.65</v>
      </c>
      <c r="E88" s="9">
        <v>15.475</v>
      </c>
      <c r="F88" s="9">
        <v>12.574999999999999</v>
      </c>
      <c r="G88" s="9">
        <v>9.8070000000000004</v>
      </c>
      <c r="H88" s="9">
        <v>14.702999999999999</v>
      </c>
      <c r="I88" s="9">
        <v>10.18</v>
      </c>
      <c r="J88" s="9">
        <v>11.775</v>
      </c>
      <c r="K88" s="9">
        <v>15.525</v>
      </c>
      <c r="L88" s="9">
        <v>12.55</v>
      </c>
      <c r="M88" s="9">
        <v>11.675000000000001</v>
      </c>
      <c r="N88" s="9">
        <v>9.6</v>
      </c>
      <c r="O88" s="9">
        <v>6.875</v>
      </c>
      <c r="P88" s="9">
        <v>13.074999999999999</v>
      </c>
      <c r="Q88" s="9">
        <v>11.7</v>
      </c>
      <c r="R88" s="9">
        <v>8.15</v>
      </c>
      <c r="S88" s="9">
        <v>10.063000000000001</v>
      </c>
      <c r="T88" s="9">
        <v>10.525</v>
      </c>
      <c r="U88" s="9">
        <v>8.75</v>
      </c>
      <c r="V88" s="9">
        <v>9.25</v>
      </c>
      <c r="W88" s="9">
        <v>13.95</v>
      </c>
      <c r="X88" s="9">
        <v>10.968</v>
      </c>
      <c r="Y88" s="9">
        <v>10.9</v>
      </c>
      <c r="Z88" s="9">
        <v>11.574999999999999</v>
      </c>
      <c r="AA88" s="9">
        <v>9.375</v>
      </c>
      <c r="AB88" s="9">
        <v>12.95</v>
      </c>
      <c r="AC88" s="9">
        <v>8.375</v>
      </c>
      <c r="AD88" s="9">
        <v>15.85</v>
      </c>
      <c r="AE88" s="9">
        <v>29.99</v>
      </c>
      <c r="AF88" s="9">
        <v>35.49</v>
      </c>
      <c r="AG88" s="9">
        <v>119.75</v>
      </c>
      <c r="AH88" s="9">
        <v>51.94</v>
      </c>
      <c r="AI88" s="9">
        <v>128.74</v>
      </c>
      <c r="AJ88" s="9">
        <f>(S88*Main!$H$43/Main!$I$42)+(AB88*Main!$H$44/Main!$I$42)+(Y88*Main!$H$45/Main!$I$42)+(AC88*Main!$H$46/Main!$I$42)+(AA88*Main!$H$47/Main!$I$42)+(F88*Main!$H$48/Main!$I$42)+(L88*Main!$H$49/Main!$I$42)</f>
        <v>10.481838</v>
      </c>
    </row>
    <row r="89" spans="1:36" x14ac:dyDescent="0.3">
      <c r="A89" s="3">
        <v>44678</v>
      </c>
      <c r="B89" s="9">
        <v>8.2880000000000003</v>
      </c>
      <c r="C89" s="9">
        <v>11.188000000000001</v>
      </c>
      <c r="D89" s="9">
        <v>6.35</v>
      </c>
      <c r="E89" s="9">
        <v>14.324999999999999</v>
      </c>
      <c r="F89" s="9">
        <v>11.938000000000001</v>
      </c>
      <c r="G89" s="9">
        <v>9.2949999999999999</v>
      </c>
      <c r="H89" s="9">
        <v>13.32</v>
      </c>
      <c r="I89" s="9">
        <v>9.02</v>
      </c>
      <c r="J89" s="9">
        <v>11.074999999999999</v>
      </c>
      <c r="K89" s="9">
        <v>14.32</v>
      </c>
      <c r="L89" s="9">
        <v>11.788</v>
      </c>
      <c r="M89" s="9">
        <v>10.913</v>
      </c>
      <c r="N89" s="9">
        <v>9.1999999999999993</v>
      </c>
      <c r="O89" s="9">
        <v>6.9</v>
      </c>
      <c r="P89" s="9">
        <v>12.025</v>
      </c>
      <c r="Q89" s="9">
        <v>10.913</v>
      </c>
      <c r="R89" s="9">
        <v>7.7</v>
      </c>
      <c r="S89" s="9">
        <v>9.4</v>
      </c>
      <c r="T89" s="9">
        <v>9.6370000000000005</v>
      </c>
      <c r="U89" s="9">
        <v>8.1449999999999996</v>
      </c>
      <c r="V89" s="9">
        <v>8.4499999999999993</v>
      </c>
      <c r="W89" s="9">
        <v>12.5</v>
      </c>
      <c r="X89" s="9">
        <v>10.242000000000001</v>
      </c>
      <c r="Y89" s="9">
        <v>9.9870000000000001</v>
      </c>
      <c r="Z89" s="9">
        <v>10.67</v>
      </c>
      <c r="AA89" s="9">
        <v>8.875</v>
      </c>
      <c r="AB89" s="9">
        <v>11.5</v>
      </c>
      <c r="AC89" s="9">
        <v>8.2370000000000001</v>
      </c>
      <c r="AD89" s="9">
        <v>16.364999999999998</v>
      </c>
      <c r="AE89" s="9">
        <v>31.6</v>
      </c>
      <c r="AF89" s="9">
        <v>36.909999999999997</v>
      </c>
      <c r="AG89" s="9">
        <v>123.71</v>
      </c>
      <c r="AH89" s="9">
        <v>53.38</v>
      </c>
      <c r="AI89" s="9">
        <v>130.11000000000001</v>
      </c>
      <c r="AJ89" s="9">
        <f>(S89*Main!$H$43/Main!$I$42)+(AB89*Main!$H$44/Main!$I$42)+(Y89*Main!$H$45/Main!$I$42)+(AC89*Main!$H$46/Main!$I$42)+(AA89*Main!$H$47/Main!$I$42)+(F89*Main!$H$48/Main!$I$42)+(L89*Main!$H$49/Main!$I$42)</f>
        <v>9.7341660000000001</v>
      </c>
    </row>
    <row r="90" spans="1:36" x14ac:dyDescent="0.3">
      <c r="A90" s="3">
        <v>44677</v>
      </c>
      <c r="B90" s="9">
        <v>8.1880000000000006</v>
      </c>
      <c r="C90" s="9">
        <v>10.837999999999999</v>
      </c>
      <c r="D90" s="9">
        <v>6.2</v>
      </c>
      <c r="E90" s="9">
        <v>14</v>
      </c>
      <c r="F90" s="9">
        <v>11.55</v>
      </c>
      <c r="G90" s="9">
        <v>8.9499999999999993</v>
      </c>
      <c r="H90" s="9">
        <v>13.218</v>
      </c>
      <c r="I90" s="9">
        <v>8.5250000000000004</v>
      </c>
      <c r="J90" s="9">
        <v>10.875</v>
      </c>
      <c r="K90" s="9">
        <v>14.15</v>
      </c>
      <c r="L90" s="9">
        <v>11.725</v>
      </c>
      <c r="M90" s="9">
        <v>10.663</v>
      </c>
      <c r="N90" s="9">
        <v>9.0120000000000005</v>
      </c>
      <c r="O90" s="9">
        <v>6.6630000000000003</v>
      </c>
      <c r="P90" s="9">
        <v>11.9</v>
      </c>
      <c r="Q90" s="9">
        <v>10.7</v>
      </c>
      <c r="R90" s="9">
        <v>7.665</v>
      </c>
      <c r="S90" s="9">
        <v>8.9499999999999993</v>
      </c>
      <c r="T90" s="9">
        <v>9.25</v>
      </c>
      <c r="U90" s="9">
        <v>8.4749999999999996</v>
      </c>
      <c r="V90" s="9">
        <v>8.2750000000000004</v>
      </c>
      <c r="W90" s="9">
        <v>12.425000000000001</v>
      </c>
      <c r="X90" s="9">
        <v>9.5</v>
      </c>
      <c r="Y90" s="9">
        <v>9.875</v>
      </c>
      <c r="Z90" s="9">
        <v>10.45</v>
      </c>
      <c r="AA90" s="9">
        <v>8.2750000000000004</v>
      </c>
      <c r="AB90" s="9">
        <v>11.65</v>
      </c>
      <c r="AC90" s="9">
        <v>8.15</v>
      </c>
      <c r="AD90" s="9">
        <v>16.100000000000001</v>
      </c>
      <c r="AE90" s="9">
        <v>33.520000000000003</v>
      </c>
      <c r="AF90" s="9">
        <v>38.93</v>
      </c>
      <c r="AG90" s="9">
        <v>127.5</v>
      </c>
      <c r="AH90" s="9">
        <v>53.57</v>
      </c>
      <c r="AI90" s="9">
        <v>129.27000000000001</v>
      </c>
      <c r="AJ90" s="9">
        <f>(S90*Main!$H$43/Main!$I$42)+(AB90*Main!$H$44/Main!$I$42)+(Y90*Main!$H$45/Main!$I$42)+(AC90*Main!$H$46/Main!$I$42)+(AA90*Main!$H$47/Main!$I$42)+(F90*Main!$H$48/Main!$I$42)+(L90*Main!$H$49/Main!$I$42)</f>
        <v>9.4430499999999995</v>
      </c>
    </row>
    <row r="91" spans="1:36" x14ac:dyDescent="0.3">
      <c r="A91" s="3">
        <v>44676</v>
      </c>
      <c r="B91" s="9">
        <v>8.1880000000000006</v>
      </c>
      <c r="C91" s="9">
        <v>10.65</v>
      </c>
      <c r="D91" s="9">
        <v>6.35</v>
      </c>
      <c r="E91" s="9">
        <v>13.9</v>
      </c>
      <c r="F91" s="9">
        <v>11.555</v>
      </c>
      <c r="G91" s="9">
        <v>8.51</v>
      </c>
      <c r="H91" s="9">
        <v>12.946999999999999</v>
      </c>
      <c r="I91" s="9">
        <v>8.5</v>
      </c>
      <c r="J91" s="9">
        <v>10.5</v>
      </c>
      <c r="K91" s="9">
        <v>14.225</v>
      </c>
      <c r="L91" s="9">
        <v>11.637</v>
      </c>
      <c r="M91" s="9">
        <v>10.525</v>
      </c>
      <c r="N91" s="9">
        <v>8.6999999999999993</v>
      </c>
      <c r="O91" s="9">
        <v>6.5750000000000002</v>
      </c>
      <c r="P91" s="9">
        <v>11.337</v>
      </c>
      <c r="Q91" s="9">
        <v>10.563000000000001</v>
      </c>
      <c r="R91" s="9">
        <v>7.16</v>
      </c>
      <c r="S91" s="9">
        <v>8.25</v>
      </c>
      <c r="T91" s="9">
        <v>9.25</v>
      </c>
      <c r="U91" s="9">
        <v>8.2249999999999996</v>
      </c>
      <c r="V91" s="9">
        <v>7.95</v>
      </c>
      <c r="W91" s="9">
        <v>11.9</v>
      </c>
      <c r="X91" s="9">
        <v>9.3249999999999993</v>
      </c>
      <c r="Y91" s="9">
        <v>9.0250000000000004</v>
      </c>
      <c r="Z91" s="9">
        <v>10.285</v>
      </c>
      <c r="AA91" s="9">
        <v>7.907</v>
      </c>
      <c r="AB91" s="9">
        <v>11.65</v>
      </c>
      <c r="AC91" s="9">
        <v>7.7750000000000004</v>
      </c>
      <c r="AD91" s="9">
        <v>16.02</v>
      </c>
      <c r="AE91" s="9">
        <v>27.02</v>
      </c>
      <c r="AF91" s="9">
        <v>33.83</v>
      </c>
      <c r="AG91" s="9">
        <v>116.98</v>
      </c>
      <c r="AH91" s="9">
        <v>52.86</v>
      </c>
      <c r="AI91" s="9">
        <v>131.63</v>
      </c>
      <c r="AJ91" s="9">
        <f>(S91*Main!$H$43/Main!$I$42)+(AB91*Main!$H$44/Main!$I$42)+(Y91*Main!$H$45/Main!$I$42)+(AC91*Main!$H$46/Main!$I$42)+(AA91*Main!$H$47/Main!$I$42)+(F91*Main!$H$48/Main!$I$42)+(L91*Main!$H$49/Main!$I$42)</f>
        <v>8.8895839999999975</v>
      </c>
    </row>
    <row r="92" spans="1:36" x14ac:dyDescent="0.3">
      <c r="A92" s="3">
        <v>44673</v>
      </c>
      <c r="B92" s="9">
        <v>7.8129999999999997</v>
      </c>
      <c r="C92" s="9">
        <v>10.050000000000001</v>
      </c>
      <c r="D92" s="9">
        <v>6.2380000000000004</v>
      </c>
      <c r="E92" s="9">
        <v>12.8</v>
      </c>
      <c r="F92" s="9">
        <v>10.837999999999999</v>
      </c>
      <c r="G92" s="9">
        <v>8.14</v>
      </c>
      <c r="H92" s="9">
        <v>11.843</v>
      </c>
      <c r="I92" s="9">
        <v>8.2249999999999996</v>
      </c>
      <c r="J92" s="9">
        <v>9.8249999999999993</v>
      </c>
      <c r="K92" s="9">
        <v>12.01</v>
      </c>
      <c r="L92" s="9">
        <v>10.8</v>
      </c>
      <c r="M92" s="9">
        <v>10.212999999999999</v>
      </c>
      <c r="N92" s="9">
        <v>8.3000000000000007</v>
      </c>
      <c r="O92" s="9">
        <v>6.72</v>
      </c>
      <c r="P92" s="9">
        <v>10.65</v>
      </c>
      <c r="Q92" s="9">
        <v>10.087</v>
      </c>
      <c r="R92" s="9">
        <v>6.9119999999999999</v>
      </c>
      <c r="S92" s="9">
        <v>8.3629999999999995</v>
      </c>
      <c r="T92" s="9">
        <v>8.9</v>
      </c>
      <c r="U92" s="9">
        <v>6.86</v>
      </c>
      <c r="V92" s="9">
        <v>7.3</v>
      </c>
      <c r="W92" s="9">
        <v>10.925000000000001</v>
      </c>
      <c r="X92" s="9">
        <v>10.24</v>
      </c>
      <c r="Y92" s="9">
        <v>8.1</v>
      </c>
      <c r="Z92" s="9">
        <v>9.4979999999999993</v>
      </c>
      <c r="AA92" s="9">
        <v>7.6619999999999999</v>
      </c>
      <c r="AB92" s="9">
        <v>10.625</v>
      </c>
      <c r="AC92" s="9">
        <v>7.35</v>
      </c>
      <c r="AD92" s="9">
        <v>15.48</v>
      </c>
      <c r="AE92" s="9">
        <v>28.21</v>
      </c>
      <c r="AF92" s="9">
        <v>35.39</v>
      </c>
      <c r="AG92" s="9">
        <v>122.37</v>
      </c>
      <c r="AH92" s="9">
        <v>51.15</v>
      </c>
      <c r="AI92" s="9">
        <v>128.12</v>
      </c>
      <c r="AJ92" s="9">
        <f>(S92*Main!$H$43/Main!$I$42)+(AB92*Main!$H$44/Main!$I$42)+(Y92*Main!$H$45/Main!$I$42)+(AC92*Main!$H$46/Main!$I$42)+(AA92*Main!$H$47/Main!$I$42)+(F92*Main!$H$48/Main!$I$42)+(L92*Main!$H$49/Main!$I$42)</f>
        <v>8.6250680000000006</v>
      </c>
    </row>
    <row r="93" spans="1:36" x14ac:dyDescent="0.3">
      <c r="A93" s="3">
        <v>44672</v>
      </c>
      <c r="B93" s="9">
        <v>7.3</v>
      </c>
      <c r="C93" s="9">
        <v>9.5380000000000003</v>
      </c>
      <c r="D93" s="9">
        <v>5.9630000000000001</v>
      </c>
      <c r="E93" s="9">
        <v>12.2</v>
      </c>
      <c r="F93" s="9">
        <v>10.15</v>
      </c>
      <c r="G93" s="9">
        <v>8.1850000000000005</v>
      </c>
      <c r="H93" s="9">
        <v>11.795</v>
      </c>
      <c r="I93" s="9">
        <v>7.4</v>
      </c>
      <c r="J93" s="9">
        <v>9.4</v>
      </c>
      <c r="K93" s="9">
        <v>12.05</v>
      </c>
      <c r="L93" s="9">
        <v>9.9749999999999996</v>
      </c>
      <c r="M93" s="9">
        <v>9.75</v>
      </c>
      <c r="N93" s="9">
        <v>8.1</v>
      </c>
      <c r="O93" s="9">
        <v>6.75</v>
      </c>
      <c r="P93" s="9">
        <v>10.4</v>
      </c>
      <c r="Q93" s="9">
        <v>9.5879999999999992</v>
      </c>
      <c r="R93" s="9">
        <v>6.0250000000000004</v>
      </c>
      <c r="S93" s="9">
        <v>8.0749999999999993</v>
      </c>
      <c r="T93" s="9">
        <v>8.0500000000000007</v>
      </c>
      <c r="U93" s="9">
        <v>6.8</v>
      </c>
      <c r="V93" s="9">
        <v>6.625</v>
      </c>
      <c r="W93" s="9">
        <v>10.225</v>
      </c>
      <c r="X93" s="9">
        <v>7.7750000000000004</v>
      </c>
      <c r="Y93" s="9">
        <v>7.0250000000000004</v>
      </c>
      <c r="Z93" s="9">
        <v>9.3249999999999993</v>
      </c>
      <c r="AA93" s="9">
        <v>7.5</v>
      </c>
      <c r="AB93" s="9">
        <v>10.5</v>
      </c>
      <c r="AC93" s="9">
        <v>7.1379999999999999</v>
      </c>
      <c r="AD93" s="9">
        <v>15.375</v>
      </c>
      <c r="AE93" s="9">
        <v>22.68</v>
      </c>
      <c r="AF93" s="9">
        <v>31.37</v>
      </c>
      <c r="AG93" s="9">
        <v>110.93</v>
      </c>
      <c r="AH93" s="9">
        <v>49.86</v>
      </c>
      <c r="AI93" s="9">
        <v>130.69</v>
      </c>
      <c r="AJ93" s="9">
        <f>(S93*Main!$H$43/Main!$I$42)+(AB93*Main!$H$44/Main!$I$42)+(Y93*Main!$H$45/Main!$I$42)+(AC93*Main!$H$46/Main!$I$42)+(AA93*Main!$H$47/Main!$I$42)+(F93*Main!$H$48/Main!$I$42)+(L93*Main!$H$49/Main!$I$42)</f>
        <v>8.257358</v>
      </c>
    </row>
    <row r="94" spans="1:36" x14ac:dyDescent="0.3">
      <c r="A94" s="3">
        <v>44671</v>
      </c>
      <c r="B94" s="9">
        <v>7.1749999999999998</v>
      </c>
      <c r="C94" s="9">
        <v>9.5630000000000006</v>
      </c>
      <c r="D94" s="9">
        <v>5.7619999999999996</v>
      </c>
      <c r="E94" s="9">
        <v>12.525</v>
      </c>
      <c r="F94" s="9">
        <v>10.138</v>
      </c>
      <c r="G94" s="9">
        <v>8.1649999999999991</v>
      </c>
      <c r="H94" s="9">
        <v>12.227</v>
      </c>
      <c r="I94" s="9">
        <v>7.9349999999999996</v>
      </c>
      <c r="J94" s="9">
        <v>9.4250000000000007</v>
      </c>
      <c r="K94" s="9">
        <v>12.35</v>
      </c>
      <c r="L94" s="9">
        <v>9.9749999999999996</v>
      </c>
      <c r="M94" s="9">
        <v>9.7750000000000004</v>
      </c>
      <c r="N94" s="9">
        <v>7.95</v>
      </c>
      <c r="O94" s="9">
        <v>6.7380000000000004</v>
      </c>
      <c r="P94" s="9">
        <v>10.65</v>
      </c>
      <c r="Q94" s="9">
        <v>9.5380000000000003</v>
      </c>
      <c r="R94" s="9">
        <v>6.125</v>
      </c>
      <c r="S94" s="9">
        <v>8</v>
      </c>
      <c r="T94" s="9">
        <v>7.95</v>
      </c>
      <c r="U94" s="9">
        <v>6.5279999999999996</v>
      </c>
      <c r="V94" s="9">
        <v>6.75</v>
      </c>
      <c r="W94" s="9">
        <v>10.613</v>
      </c>
      <c r="X94" s="9">
        <v>8.673</v>
      </c>
      <c r="Y94" s="9">
        <v>7.15</v>
      </c>
      <c r="Z94" s="9">
        <v>9.7729999999999997</v>
      </c>
      <c r="AA94" s="9">
        <v>7.5750000000000002</v>
      </c>
      <c r="AB94" s="9">
        <v>10.85</v>
      </c>
      <c r="AC94" s="9">
        <v>7</v>
      </c>
      <c r="AD94" s="9">
        <v>15.8</v>
      </c>
      <c r="AE94" s="9">
        <v>20.32</v>
      </c>
      <c r="AF94" s="9">
        <v>28.47</v>
      </c>
      <c r="AG94" s="9">
        <v>103.03</v>
      </c>
      <c r="AH94" s="9">
        <v>52.23</v>
      </c>
      <c r="AI94" s="9">
        <v>125.12</v>
      </c>
      <c r="AJ94" s="9">
        <f>(S94*Main!$H$43/Main!$I$42)+(AB94*Main!$H$44/Main!$I$42)+(Y94*Main!$H$45/Main!$I$42)+(AC94*Main!$H$46/Main!$I$42)+(AA94*Main!$H$47/Main!$I$42)+(F94*Main!$H$48/Main!$I$42)+(L94*Main!$H$49/Main!$I$42)</f>
        <v>8.2665229999999994</v>
      </c>
    </row>
    <row r="95" spans="1:36" x14ac:dyDescent="0.3">
      <c r="A95" s="3">
        <v>44670</v>
      </c>
      <c r="B95" s="9">
        <v>7.3129999999999997</v>
      </c>
      <c r="C95" s="9">
        <v>9.7629999999999999</v>
      </c>
      <c r="D95" s="9">
        <v>5.8630000000000004</v>
      </c>
      <c r="E95" s="9">
        <v>12.925000000000001</v>
      </c>
      <c r="F95" s="9">
        <v>10.275</v>
      </c>
      <c r="G95" s="9">
        <v>8.18</v>
      </c>
      <c r="H95" s="9">
        <v>12.497999999999999</v>
      </c>
      <c r="I95" s="9">
        <v>8.0950000000000006</v>
      </c>
      <c r="J95" s="9">
        <v>9.6</v>
      </c>
      <c r="K95" s="9">
        <v>12.577</v>
      </c>
      <c r="L95" s="9">
        <v>10.063000000000001</v>
      </c>
      <c r="M95" s="9">
        <v>9.9250000000000007</v>
      </c>
      <c r="N95" s="9">
        <v>8.0749999999999993</v>
      </c>
      <c r="O95" s="9">
        <v>6.7249999999999996</v>
      </c>
      <c r="P95" s="9">
        <v>10.925000000000001</v>
      </c>
      <c r="Q95" s="9">
        <v>9.8130000000000006</v>
      </c>
      <c r="R95" s="9">
        <v>6.2249999999999996</v>
      </c>
      <c r="S95" s="9">
        <v>8.1</v>
      </c>
      <c r="T95" s="9">
        <v>8.0500000000000007</v>
      </c>
      <c r="U95" s="9">
        <v>6.6879999999999997</v>
      </c>
      <c r="V95" s="9">
        <v>6.8</v>
      </c>
      <c r="W95" s="9">
        <v>11.175000000000001</v>
      </c>
      <c r="X95" s="9">
        <v>8.7650000000000006</v>
      </c>
      <c r="Y95" s="9">
        <v>7.3250000000000002</v>
      </c>
      <c r="Z95" s="9">
        <v>10.148</v>
      </c>
      <c r="AA95" s="9">
        <v>7.5119999999999996</v>
      </c>
      <c r="AB95" s="9">
        <v>11.288</v>
      </c>
      <c r="AC95" s="9">
        <v>6.95</v>
      </c>
      <c r="AD95" s="9">
        <v>16.3</v>
      </c>
      <c r="AE95" s="9">
        <v>21.37</v>
      </c>
      <c r="AF95" s="9">
        <v>29.1</v>
      </c>
      <c r="AG95" s="9">
        <v>106.06</v>
      </c>
      <c r="AH95" s="9">
        <v>50.34</v>
      </c>
      <c r="AI95" s="9">
        <v>122.74</v>
      </c>
      <c r="AJ95" s="9">
        <f>(S95*Main!$H$43/Main!$I$42)+(AB95*Main!$H$44/Main!$I$42)+(Y95*Main!$H$45/Main!$I$42)+(AC95*Main!$H$46/Main!$I$42)+(AA95*Main!$H$47/Main!$I$42)+(F95*Main!$H$48/Main!$I$42)+(L95*Main!$H$49/Main!$I$42)</f>
        <v>8.4024230000000006</v>
      </c>
    </row>
    <row r="96" spans="1:36" x14ac:dyDescent="0.3">
      <c r="A96" s="3">
        <v>44669</v>
      </c>
      <c r="B96" s="9">
        <v>7.3630000000000004</v>
      </c>
      <c r="C96" s="9">
        <v>9.625</v>
      </c>
      <c r="D96" s="9">
        <v>5.9619999999999997</v>
      </c>
      <c r="E96" s="9">
        <v>12.2</v>
      </c>
      <c r="F96" s="9">
        <v>10.4</v>
      </c>
      <c r="G96" s="9">
        <v>7.9470000000000001</v>
      </c>
      <c r="H96" s="9">
        <v>11.38</v>
      </c>
      <c r="I96" s="9">
        <v>8.2119999999999997</v>
      </c>
      <c r="J96" s="9">
        <v>9.4499999999999993</v>
      </c>
      <c r="K96" s="9">
        <v>11.975</v>
      </c>
      <c r="L96" s="9">
        <v>10.212</v>
      </c>
      <c r="M96" s="9">
        <v>10.175000000000001</v>
      </c>
      <c r="N96" s="9">
        <v>8.3249999999999993</v>
      </c>
      <c r="O96" s="9">
        <v>6.7750000000000004</v>
      </c>
      <c r="P96" s="9">
        <v>10.199999999999999</v>
      </c>
      <c r="Q96" s="9">
        <v>10.050000000000001</v>
      </c>
      <c r="R96" s="9">
        <v>6.375</v>
      </c>
      <c r="S96" s="9">
        <v>8.5500000000000007</v>
      </c>
      <c r="T96" s="9">
        <v>8.1750000000000007</v>
      </c>
      <c r="U96" s="9">
        <v>6.6769999999999996</v>
      </c>
      <c r="V96" s="9">
        <v>6.75</v>
      </c>
      <c r="W96" s="9">
        <v>10.3</v>
      </c>
      <c r="X96" s="9">
        <v>8.8070000000000004</v>
      </c>
      <c r="Y96" s="9">
        <v>7.4249999999999998</v>
      </c>
      <c r="Z96" s="9">
        <v>9.2249999999999996</v>
      </c>
      <c r="AA96" s="9">
        <v>7.2</v>
      </c>
      <c r="AB96" s="9">
        <v>10.025</v>
      </c>
      <c r="AC96" s="9">
        <v>6.7750000000000004</v>
      </c>
      <c r="AD96" s="9">
        <v>16.899999999999999</v>
      </c>
      <c r="AE96" s="9">
        <v>22.17</v>
      </c>
      <c r="AF96" s="9">
        <v>29.53</v>
      </c>
      <c r="AG96" s="9">
        <v>110.9</v>
      </c>
      <c r="AH96" s="9">
        <v>50.94</v>
      </c>
      <c r="AI96" s="9">
        <v>122.32</v>
      </c>
      <c r="AJ96" s="9">
        <f>(S96*Main!$H$43/Main!$I$42)+(AB96*Main!$H$44/Main!$I$42)+(Y96*Main!$H$45/Main!$I$42)+(AC96*Main!$H$46/Main!$I$42)+(AA96*Main!$H$47/Main!$I$42)+(F96*Main!$H$48/Main!$I$42)+(L96*Main!$H$49/Main!$I$42)</f>
        <v>8.4803520000000034</v>
      </c>
    </row>
    <row r="97" spans="1:36" x14ac:dyDescent="0.3">
      <c r="A97" s="3">
        <v>44665</v>
      </c>
      <c r="B97" s="9">
        <v>7.0129999999999999</v>
      </c>
      <c r="C97" s="9">
        <v>9.4130000000000003</v>
      </c>
      <c r="D97" s="9">
        <v>5.7</v>
      </c>
      <c r="E97" s="9">
        <v>11.65</v>
      </c>
      <c r="F97" s="9">
        <v>10.025</v>
      </c>
      <c r="G97" s="9">
        <v>7.9180000000000001</v>
      </c>
      <c r="H97" s="9">
        <v>10.78</v>
      </c>
      <c r="I97" s="9">
        <v>7.87</v>
      </c>
      <c r="J97" s="9">
        <v>9.375</v>
      </c>
      <c r="K97" s="9">
        <v>11.45</v>
      </c>
      <c r="L97" s="9">
        <v>9.9</v>
      </c>
      <c r="M97" s="9">
        <v>10</v>
      </c>
      <c r="N97" s="9">
        <v>8.3000000000000007</v>
      </c>
      <c r="O97" s="9">
        <v>6.625</v>
      </c>
      <c r="P97" s="9">
        <v>10.025</v>
      </c>
      <c r="Q97" s="9">
        <v>9.8369999999999997</v>
      </c>
      <c r="R97" s="9">
        <v>6.2</v>
      </c>
      <c r="S97" s="9">
        <v>8.25</v>
      </c>
      <c r="T97" s="9">
        <v>7.9249999999999998</v>
      </c>
      <c r="U97" s="9">
        <v>6.85</v>
      </c>
      <c r="V97" s="9">
        <v>6.625</v>
      </c>
      <c r="W97" s="9">
        <v>9.7620000000000005</v>
      </c>
      <c r="X97" s="9">
        <v>7.75</v>
      </c>
      <c r="Y97" s="9">
        <v>7.2249999999999996</v>
      </c>
      <c r="Z97" s="9">
        <v>8.64</v>
      </c>
      <c r="AA97" s="9">
        <v>7.1</v>
      </c>
      <c r="AB97" s="9">
        <v>9.2249999999999996</v>
      </c>
      <c r="AC97" s="9">
        <v>6.7380000000000004</v>
      </c>
      <c r="AD97" s="9">
        <v>16.55</v>
      </c>
      <c r="AE97" s="9">
        <v>22.7</v>
      </c>
      <c r="AF97" s="9">
        <v>28.86</v>
      </c>
      <c r="AG97" s="9">
        <v>114.75</v>
      </c>
      <c r="AH97" s="9">
        <v>53.38</v>
      </c>
      <c r="AI97" s="9">
        <v>119.66</v>
      </c>
      <c r="AJ97" s="9">
        <f>(S97*Main!$H$43/Main!$I$42)+(AB97*Main!$H$44/Main!$I$42)+(Y97*Main!$H$45/Main!$I$42)+(AC97*Main!$H$46/Main!$I$42)+(AA97*Main!$H$47/Main!$I$42)+(F97*Main!$H$48/Main!$I$42)+(L97*Main!$H$49/Main!$I$42)</f>
        <v>8.1535580000000003</v>
      </c>
    </row>
    <row r="98" spans="1:36" x14ac:dyDescent="0.3">
      <c r="A98" s="3">
        <v>44664</v>
      </c>
      <c r="B98" s="9">
        <v>7.2249999999999996</v>
      </c>
      <c r="C98" s="9">
        <v>9.6</v>
      </c>
      <c r="D98" s="9">
        <v>5.6</v>
      </c>
      <c r="E98" s="9">
        <v>12</v>
      </c>
      <c r="F98" s="9">
        <v>10.295</v>
      </c>
      <c r="G98" s="9">
        <v>7.93</v>
      </c>
      <c r="H98" s="9">
        <v>11.288</v>
      </c>
      <c r="I98" s="9">
        <v>7.0750000000000002</v>
      </c>
      <c r="J98" s="9">
        <v>9.4499999999999993</v>
      </c>
      <c r="K98" s="9">
        <v>11.778</v>
      </c>
      <c r="L98" s="9">
        <v>10.1</v>
      </c>
      <c r="M98" s="9">
        <v>10.012</v>
      </c>
      <c r="N98" s="9">
        <v>8.3249999999999993</v>
      </c>
      <c r="O98" s="9">
        <v>6.7130000000000001</v>
      </c>
      <c r="P98" s="9">
        <v>10.35</v>
      </c>
      <c r="Q98" s="9">
        <v>9.9</v>
      </c>
      <c r="R98" s="9">
        <v>6.2249999999999996</v>
      </c>
      <c r="S98" s="9">
        <v>7.9749999999999996</v>
      </c>
      <c r="T98" s="9">
        <v>8.15</v>
      </c>
      <c r="U98" s="9">
        <v>6.8630000000000004</v>
      </c>
      <c r="V98" s="9">
        <v>6.65</v>
      </c>
      <c r="W98" s="9">
        <v>10.15</v>
      </c>
      <c r="X98" s="9">
        <v>7.95</v>
      </c>
      <c r="Y98" s="9">
        <v>7.3</v>
      </c>
      <c r="Z98" s="9">
        <v>8.8849999999999998</v>
      </c>
      <c r="AA98" s="9">
        <v>7</v>
      </c>
      <c r="AB98" s="9">
        <v>9.75</v>
      </c>
      <c r="AC98" s="9">
        <v>7.04</v>
      </c>
      <c r="AD98" s="9">
        <v>16.675000000000001</v>
      </c>
      <c r="AE98" s="9">
        <v>21.82</v>
      </c>
      <c r="AF98" s="9">
        <v>26.85</v>
      </c>
      <c r="AG98" s="9">
        <v>113.76</v>
      </c>
      <c r="AH98" s="9">
        <v>51.2</v>
      </c>
      <c r="AI98" s="9">
        <v>116.33</v>
      </c>
      <c r="AJ98" s="9">
        <f>(S98*Main!$H$43/Main!$I$42)+(AB98*Main!$H$44/Main!$I$42)+(Y98*Main!$H$45/Main!$I$42)+(AC98*Main!$H$46/Main!$I$42)+(AA98*Main!$H$47/Main!$I$42)+(F98*Main!$H$48/Main!$I$42)+(L98*Main!$H$49/Main!$I$42)</f>
        <v>8.1092349999999982</v>
      </c>
    </row>
    <row r="99" spans="1:36" x14ac:dyDescent="0.3">
      <c r="A99" s="3">
        <v>44663</v>
      </c>
      <c r="B99" s="9">
        <v>7.4749999999999996</v>
      </c>
      <c r="C99" s="9">
        <v>9.7249999999999996</v>
      </c>
      <c r="D99" s="9">
        <v>6.0629999999999997</v>
      </c>
      <c r="E99" s="9">
        <v>12.212999999999999</v>
      </c>
      <c r="F99" s="9">
        <v>10.45</v>
      </c>
      <c r="G99" s="9">
        <v>8.1199999999999992</v>
      </c>
      <c r="H99" s="9">
        <v>11.288</v>
      </c>
      <c r="I99" s="9">
        <v>8.0050000000000008</v>
      </c>
      <c r="J99" s="9">
        <v>9.9130000000000003</v>
      </c>
      <c r="K99" s="9">
        <v>11.98</v>
      </c>
      <c r="L99" s="9">
        <v>10.587</v>
      </c>
      <c r="M99" s="9">
        <v>10.199999999999999</v>
      </c>
      <c r="N99" s="9">
        <v>8.6750000000000007</v>
      </c>
      <c r="O99" s="9">
        <v>6.8380000000000001</v>
      </c>
      <c r="P99" s="9">
        <v>10.35</v>
      </c>
      <c r="Q99" s="9">
        <v>10.35</v>
      </c>
      <c r="R99" s="9">
        <v>6.4749999999999996</v>
      </c>
      <c r="S99" s="9">
        <v>8.125</v>
      </c>
      <c r="T99" s="9">
        <v>8.1999999999999993</v>
      </c>
      <c r="U99" s="9">
        <v>7.07</v>
      </c>
      <c r="V99" s="9">
        <v>6.7750000000000004</v>
      </c>
      <c r="W99" s="9">
        <v>10.050000000000001</v>
      </c>
      <c r="X99" s="9">
        <v>8.7330000000000005</v>
      </c>
      <c r="Y99" s="9">
        <v>7.4749999999999996</v>
      </c>
      <c r="Z99" s="9">
        <v>8.6880000000000006</v>
      </c>
      <c r="AA99" s="9">
        <v>7.15</v>
      </c>
      <c r="AB99" s="9">
        <v>9.5500000000000007</v>
      </c>
      <c r="AC99" s="9">
        <v>7.3250000000000002</v>
      </c>
      <c r="AD99" s="9">
        <v>16.850000000000001</v>
      </c>
      <c r="AE99" s="9">
        <v>24.26</v>
      </c>
      <c r="AF99" s="9">
        <v>30.38</v>
      </c>
      <c r="AG99" s="9">
        <v>117.26</v>
      </c>
      <c r="AH99" s="9">
        <v>55.25</v>
      </c>
      <c r="AI99" s="9">
        <v>117.79</v>
      </c>
      <c r="AJ99" s="9">
        <f>(S99*Main!$H$43/Main!$I$42)+(AB99*Main!$H$44/Main!$I$42)+(Y99*Main!$H$45/Main!$I$42)+(AC99*Main!$H$46/Main!$I$42)+(AA99*Main!$H$47/Main!$I$42)+(F99*Main!$H$48/Main!$I$42)+(L99*Main!$H$49/Main!$I$42)</f>
        <v>8.2340769999999992</v>
      </c>
    </row>
    <row r="100" spans="1:36" x14ac:dyDescent="0.3">
      <c r="A100" s="3">
        <v>44662</v>
      </c>
      <c r="B100" s="9">
        <v>7.55</v>
      </c>
      <c r="C100" s="9">
        <v>9.8369999999999997</v>
      </c>
      <c r="D100" s="9">
        <v>6.45</v>
      </c>
      <c r="E100" s="9">
        <v>12.625</v>
      </c>
      <c r="F100" s="9">
        <v>10.55</v>
      </c>
      <c r="G100" s="9">
        <v>8.09</v>
      </c>
      <c r="H100" s="9">
        <v>11.815</v>
      </c>
      <c r="I100" s="9">
        <v>8.2520000000000007</v>
      </c>
      <c r="J100" s="9">
        <v>10</v>
      </c>
      <c r="K100" s="9">
        <v>12.355</v>
      </c>
      <c r="L100" s="9">
        <v>10.75</v>
      </c>
      <c r="M100" s="9">
        <v>10.3</v>
      </c>
      <c r="N100" s="9">
        <v>8.7249999999999996</v>
      </c>
      <c r="O100" s="9">
        <v>6.9249999999999998</v>
      </c>
      <c r="P100" s="9">
        <v>10.663</v>
      </c>
      <c r="Q100" s="9">
        <v>10.475</v>
      </c>
      <c r="R100" s="9">
        <v>6.625</v>
      </c>
      <c r="S100" s="9">
        <v>8.2119999999999997</v>
      </c>
      <c r="T100" s="9">
        <v>8.4499999999999993</v>
      </c>
      <c r="U100" s="9">
        <v>7.1050000000000004</v>
      </c>
      <c r="V100" s="9">
        <v>6.9749999999999996</v>
      </c>
      <c r="W100" s="9">
        <v>10.574999999999999</v>
      </c>
      <c r="X100" s="9">
        <v>8.8849999999999998</v>
      </c>
      <c r="Y100" s="9">
        <v>7.7</v>
      </c>
      <c r="Z100" s="9">
        <v>8.827</v>
      </c>
      <c r="AA100" s="9">
        <v>7.25</v>
      </c>
      <c r="AB100" s="9">
        <v>10.050000000000001</v>
      </c>
      <c r="AC100" s="9">
        <v>7.4880000000000004</v>
      </c>
      <c r="AD100" s="9">
        <v>16.28</v>
      </c>
      <c r="AE100" s="9">
        <v>24.37</v>
      </c>
      <c r="AF100" s="9">
        <v>30.75</v>
      </c>
      <c r="AG100" s="9">
        <v>117.35</v>
      </c>
      <c r="AH100" s="9">
        <v>54.81</v>
      </c>
      <c r="AI100" s="9">
        <v>129.87</v>
      </c>
      <c r="AJ100" s="9">
        <f>(S100*Main!$H$43/Main!$I$42)+(AB100*Main!$H$44/Main!$I$42)+(Y100*Main!$H$45/Main!$I$42)+(AC100*Main!$H$46/Main!$I$42)+(AA100*Main!$H$47/Main!$I$42)+(F100*Main!$H$48/Main!$I$42)+(L100*Main!$H$49/Main!$I$42)</f>
        <v>8.4029199999999999</v>
      </c>
    </row>
    <row r="101" spans="1:36" x14ac:dyDescent="0.3">
      <c r="A101" s="3">
        <v>44659</v>
      </c>
      <c r="B101" s="9">
        <v>7.35</v>
      </c>
      <c r="C101" s="9">
        <v>9.6</v>
      </c>
      <c r="D101" s="9">
        <v>6.3250000000000002</v>
      </c>
      <c r="E101" s="9">
        <v>12.175000000000001</v>
      </c>
      <c r="F101" s="9">
        <v>10.275</v>
      </c>
      <c r="G101" s="9">
        <v>8.0500000000000007</v>
      </c>
      <c r="H101" s="9">
        <v>10.845000000000001</v>
      </c>
      <c r="I101" s="9">
        <v>7.4249999999999998</v>
      </c>
      <c r="J101" s="9">
        <v>9.6999999999999993</v>
      </c>
      <c r="K101" s="9">
        <v>11.42</v>
      </c>
      <c r="L101" s="9">
        <v>10.387</v>
      </c>
      <c r="M101" s="9">
        <v>10.425000000000001</v>
      </c>
      <c r="N101" s="9">
        <v>8.8000000000000007</v>
      </c>
      <c r="O101" s="9">
        <v>6.95</v>
      </c>
      <c r="P101" s="9">
        <v>10.5</v>
      </c>
      <c r="Q101" s="9">
        <v>10.35</v>
      </c>
      <c r="R101" s="9">
        <v>6.75</v>
      </c>
      <c r="S101" s="9">
        <v>8.4879999999999995</v>
      </c>
      <c r="T101" s="9">
        <v>8.25</v>
      </c>
      <c r="U101" s="9">
        <v>6.9050000000000002</v>
      </c>
      <c r="V101" s="9">
        <v>6.9</v>
      </c>
      <c r="W101" s="9">
        <v>9.9</v>
      </c>
      <c r="X101" s="9">
        <v>8.25</v>
      </c>
      <c r="Y101" s="9">
        <v>7.55</v>
      </c>
      <c r="Z101" s="9">
        <v>8.16</v>
      </c>
      <c r="AA101" s="9">
        <v>7.0750000000000002</v>
      </c>
      <c r="AB101" s="9">
        <v>8.9749999999999996</v>
      </c>
      <c r="AC101" s="9">
        <v>7.1</v>
      </c>
      <c r="AD101" s="9">
        <v>15.4</v>
      </c>
      <c r="AE101" s="9">
        <v>21.16</v>
      </c>
      <c r="AF101" s="9">
        <v>28.06</v>
      </c>
      <c r="AG101" s="9">
        <v>112.14</v>
      </c>
      <c r="AH101" s="9">
        <v>53.14</v>
      </c>
      <c r="AI101" s="9">
        <v>124.86</v>
      </c>
      <c r="AJ101" s="9">
        <f>(S101*Main!$H$43/Main!$I$42)+(AB101*Main!$H$44/Main!$I$42)+(Y101*Main!$H$45/Main!$I$42)+(AC101*Main!$H$46/Main!$I$42)+(AA101*Main!$H$47/Main!$I$42)+(F101*Main!$H$48/Main!$I$42)+(L101*Main!$H$49/Main!$I$42)</f>
        <v>8.3428400000000007</v>
      </c>
    </row>
    <row r="102" spans="1:36" x14ac:dyDescent="0.3">
      <c r="A102" s="3">
        <v>44658</v>
      </c>
      <c r="B102" s="9">
        <v>7.55</v>
      </c>
      <c r="C102" s="9">
        <v>9.7379999999999995</v>
      </c>
      <c r="D102" s="9">
        <v>6.125</v>
      </c>
      <c r="E102" s="9">
        <v>12.025</v>
      </c>
      <c r="F102" s="9">
        <v>10.275</v>
      </c>
      <c r="G102" s="9">
        <v>8.0630000000000006</v>
      </c>
      <c r="H102" s="9">
        <v>10.803000000000001</v>
      </c>
      <c r="I102" s="9">
        <v>7.6749999999999998</v>
      </c>
      <c r="J102" s="9">
        <v>9.9499999999999993</v>
      </c>
      <c r="K102" s="9">
        <v>12</v>
      </c>
      <c r="L102" s="9">
        <v>10.4</v>
      </c>
      <c r="M102" s="9">
        <v>10.475</v>
      </c>
      <c r="N102" s="9">
        <v>8.875</v>
      </c>
      <c r="O102" s="9">
        <v>7.0250000000000004</v>
      </c>
      <c r="P102" s="9">
        <v>10.75</v>
      </c>
      <c r="Q102" s="9">
        <v>10.475</v>
      </c>
      <c r="R102" s="9">
        <v>6.7750000000000004</v>
      </c>
      <c r="S102" s="9">
        <v>8.4250000000000007</v>
      </c>
      <c r="T102" s="9">
        <v>8.25</v>
      </c>
      <c r="U102" s="9">
        <v>7.375</v>
      </c>
      <c r="V102" s="9">
        <v>7</v>
      </c>
      <c r="W102" s="9">
        <v>9.875</v>
      </c>
      <c r="X102" s="9">
        <v>8.375</v>
      </c>
      <c r="Y102" s="9">
        <v>7.6749999999999998</v>
      </c>
      <c r="Z102" s="9">
        <v>8.3149999999999995</v>
      </c>
      <c r="AA102" s="9">
        <v>7.25</v>
      </c>
      <c r="AB102" s="9">
        <v>8.8249999999999993</v>
      </c>
      <c r="AC102" s="9">
        <v>7.3250000000000002</v>
      </c>
      <c r="AD102" s="9">
        <v>15.55</v>
      </c>
      <c r="AE102" s="9">
        <v>21.55</v>
      </c>
      <c r="AF102" s="9">
        <v>28.48</v>
      </c>
      <c r="AG102" s="9">
        <v>113.33</v>
      </c>
      <c r="AH102" s="9">
        <v>54.23</v>
      </c>
      <c r="AI102" s="9">
        <v>122.67</v>
      </c>
      <c r="AJ102" s="9">
        <f>(S102*Main!$H$43/Main!$I$42)+(AB102*Main!$H$44/Main!$I$42)+(Y102*Main!$H$45/Main!$I$42)+(AC102*Main!$H$46/Main!$I$42)+(AA102*Main!$H$47/Main!$I$42)+(F102*Main!$H$48/Main!$I$42)+(L102*Main!$H$49/Main!$I$42)</f>
        <v>8.3280750000000001</v>
      </c>
    </row>
    <row r="103" spans="1:36" x14ac:dyDescent="0.3">
      <c r="A103" s="3">
        <v>44657</v>
      </c>
      <c r="B103" s="9">
        <v>7.55</v>
      </c>
      <c r="C103" s="9">
        <v>9.9749999999999996</v>
      </c>
      <c r="D103" s="9">
        <v>6.125</v>
      </c>
      <c r="E103" s="9">
        <v>12.288</v>
      </c>
      <c r="F103" s="9">
        <v>10.425000000000001</v>
      </c>
      <c r="G103" s="9">
        <v>8.3800000000000008</v>
      </c>
      <c r="H103" s="9">
        <v>11.255000000000001</v>
      </c>
      <c r="I103" s="9">
        <v>7.65</v>
      </c>
      <c r="J103" s="9">
        <v>10.125</v>
      </c>
      <c r="K103" s="9">
        <v>12.35</v>
      </c>
      <c r="L103" s="9">
        <v>10.538</v>
      </c>
      <c r="M103" s="9">
        <v>10.613</v>
      </c>
      <c r="N103" s="9">
        <v>9.2750000000000004</v>
      </c>
      <c r="O103" s="9">
        <v>7.25</v>
      </c>
      <c r="P103" s="9">
        <v>11.105</v>
      </c>
      <c r="Q103" s="9">
        <v>10.725</v>
      </c>
      <c r="R103" s="9">
        <v>6.9379999999999997</v>
      </c>
      <c r="S103" s="9">
        <v>9</v>
      </c>
      <c r="T103" s="9">
        <v>8.0749999999999993</v>
      </c>
      <c r="U103" s="9">
        <v>7.5250000000000004</v>
      </c>
      <c r="V103" s="9">
        <v>7.3250000000000002</v>
      </c>
      <c r="W103" s="9">
        <v>10.275</v>
      </c>
      <c r="X103" s="9">
        <v>8.375</v>
      </c>
      <c r="Y103" s="9">
        <v>7.9249999999999998</v>
      </c>
      <c r="Z103" s="9">
        <v>8.8729999999999993</v>
      </c>
      <c r="AA103" s="9">
        <v>7.56</v>
      </c>
      <c r="AB103" s="9">
        <v>9.3249999999999993</v>
      </c>
      <c r="AC103" s="9">
        <v>7.3869999999999996</v>
      </c>
      <c r="AD103" s="9">
        <v>15.675000000000001</v>
      </c>
      <c r="AE103" s="9">
        <v>22.1</v>
      </c>
      <c r="AF103" s="9">
        <v>28.91</v>
      </c>
      <c r="AG103" s="9">
        <v>114.84</v>
      </c>
      <c r="AH103" s="9">
        <v>53.15</v>
      </c>
      <c r="AI103" s="9">
        <v>123.92</v>
      </c>
      <c r="AJ103" s="9">
        <f>(S103*Main!$H$43/Main!$I$42)+(AB103*Main!$H$44/Main!$I$42)+(Y103*Main!$H$45/Main!$I$42)+(AC103*Main!$H$46/Main!$I$42)+(AA103*Main!$H$47/Main!$I$42)+(F103*Main!$H$48/Main!$I$42)+(L103*Main!$H$49/Main!$I$42)</f>
        <v>8.7798750000000023</v>
      </c>
    </row>
    <row r="104" spans="1:36" x14ac:dyDescent="0.3">
      <c r="A104" s="3">
        <v>44656</v>
      </c>
      <c r="B104" s="9">
        <v>7.4</v>
      </c>
      <c r="C104" s="9">
        <v>9.7620000000000005</v>
      </c>
      <c r="D104" s="9">
        <v>6.0880000000000001</v>
      </c>
      <c r="E104" s="9">
        <v>12.087</v>
      </c>
      <c r="F104" s="9">
        <v>10.3</v>
      </c>
      <c r="G104" s="9">
        <v>8.3049999999999997</v>
      </c>
      <c r="H104" s="9">
        <v>11.115</v>
      </c>
      <c r="I104" s="9">
        <v>8.52</v>
      </c>
      <c r="J104" s="9">
        <v>9.9250000000000007</v>
      </c>
      <c r="K104" s="9">
        <v>12.3</v>
      </c>
      <c r="L104" s="9">
        <v>10.375</v>
      </c>
      <c r="M104" s="9">
        <v>10.438000000000001</v>
      </c>
      <c r="N104" s="9">
        <v>9.35</v>
      </c>
      <c r="O104" s="9">
        <v>7.1</v>
      </c>
      <c r="P104" s="9">
        <v>11.038</v>
      </c>
      <c r="Q104" s="9">
        <v>10.538</v>
      </c>
      <c r="R104" s="9">
        <v>7.05</v>
      </c>
      <c r="S104" s="9">
        <v>8.9250000000000007</v>
      </c>
      <c r="T104" s="9">
        <v>8.1</v>
      </c>
      <c r="U104" s="9">
        <v>7.45</v>
      </c>
      <c r="V104" s="9">
        <v>7.3</v>
      </c>
      <c r="W104" s="9">
        <v>10.275</v>
      </c>
      <c r="X104" s="9">
        <v>8.2750000000000004</v>
      </c>
      <c r="Y104" s="9">
        <v>7.9749999999999996</v>
      </c>
      <c r="Z104" s="9">
        <v>8.7550000000000008</v>
      </c>
      <c r="AA104" s="9">
        <v>7.375</v>
      </c>
      <c r="AB104" s="9">
        <v>9.125</v>
      </c>
      <c r="AC104" s="9">
        <v>7.2</v>
      </c>
      <c r="AD104" s="9">
        <v>16.22</v>
      </c>
      <c r="AE104" s="9">
        <v>21.03</v>
      </c>
      <c r="AF104" s="9">
        <v>27.4</v>
      </c>
      <c r="AG104" s="9">
        <v>116.27</v>
      </c>
      <c r="AH104" s="9">
        <v>53.8</v>
      </c>
      <c r="AI104" s="9">
        <v>116.37</v>
      </c>
      <c r="AJ104" s="9">
        <f>(S104*Main!$H$43/Main!$I$42)+(AB104*Main!$H$44/Main!$I$42)+(Y104*Main!$H$45/Main!$I$42)+(AC104*Main!$H$46/Main!$I$42)+(AA104*Main!$H$47/Main!$I$42)+(F104*Main!$H$48/Main!$I$42)+(L104*Main!$H$49/Main!$I$42)</f>
        <v>8.6856999999999989</v>
      </c>
    </row>
    <row r="105" spans="1:36" x14ac:dyDescent="0.3">
      <c r="A105" s="3">
        <v>44655</v>
      </c>
      <c r="B105" s="9">
        <v>7.2249999999999996</v>
      </c>
      <c r="C105" s="9">
        <v>9.3870000000000005</v>
      </c>
      <c r="D105" s="9">
        <v>5.7880000000000003</v>
      </c>
      <c r="E105" s="9">
        <v>12.225</v>
      </c>
      <c r="F105" s="9">
        <v>9.7119999999999997</v>
      </c>
      <c r="G105" s="9">
        <v>7.8319999999999999</v>
      </c>
      <c r="H105" s="9">
        <v>11.048</v>
      </c>
      <c r="I105" s="9">
        <v>7.7779999999999996</v>
      </c>
      <c r="J105" s="9">
        <v>9.6</v>
      </c>
      <c r="K105" s="9">
        <v>11.782999999999999</v>
      </c>
      <c r="L105" s="9">
        <v>9.7750000000000004</v>
      </c>
      <c r="M105" s="9">
        <v>10.1</v>
      </c>
      <c r="N105" s="9">
        <v>8.6750000000000007</v>
      </c>
      <c r="O105" s="9">
        <v>7.0750000000000002</v>
      </c>
      <c r="P105" s="9">
        <v>10.975</v>
      </c>
      <c r="Q105" s="9">
        <v>10</v>
      </c>
      <c r="R105" s="9">
        <v>6.85</v>
      </c>
      <c r="S105" s="9">
        <v>8.0150000000000006</v>
      </c>
      <c r="T105" s="9">
        <v>7.8</v>
      </c>
      <c r="U105" s="9">
        <v>7.2750000000000004</v>
      </c>
      <c r="V105" s="9">
        <v>7.1</v>
      </c>
      <c r="W105" s="9">
        <v>10.35</v>
      </c>
      <c r="X105" s="9">
        <v>8.26</v>
      </c>
      <c r="Y105" s="9">
        <v>7.6749999999999998</v>
      </c>
      <c r="Z105" s="9">
        <v>8.875</v>
      </c>
      <c r="AA105" s="9">
        <v>7</v>
      </c>
      <c r="AB105" s="9">
        <v>9.1750000000000007</v>
      </c>
      <c r="AC105" s="9">
        <v>6.665</v>
      </c>
      <c r="AD105" s="9">
        <v>16.125</v>
      </c>
      <c r="AE105" s="9">
        <v>18.57</v>
      </c>
      <c r="AF105" s="9">
        <v>24.93</v>
      </c>
      <c r="AG105" s="9">
        <v>107.11</v>
      </c>
      <c r="AH105" s="9">
        <v>54.31</v>
      </c>
      <c r="AI105" s="9">
        <v>108.37</v>
      </c>
      <c r="AJ105" s="9">
        <f>(S105*Main!$H$43/Main!$I$42)+(AB105*Main!$H$44/Main!$I$42)+(Y105*Main!$H$45/Main!$I$42)+(AC105*Main!$H$46/Main!$I$42)+(AA105*Main!$H$47/Main!$I$42)+(F105*Main!$H$48/Main!$I$42)+(L105*Main!$H$49/Main!$I$42)</f>
        <v>8.0455070000000006</v>
      </c>
    </row>
    <row r="106" spans="1:36" x14ac:dyDescent="0.3">
      <c r="A106" s="3">
        <v>44652</v>
      </c>
      <c r="B106" s="9">
        <v>7.4130000000000003</v>
      </c>
      <c r="C106" s="9">
        <v>9.3000000000000007</v>
      </c>
      <c r="D106" s="9">
        <v>5.7619999999999996</v>
      </c>
      <c r="E106" s="9">
        <v>12.45</v>
      </c>
      <c r="F106" s="9">
        <v>9.8149999999999995</v>
      </c>
      <c r="G106" s="9">
        <v>7.28</v>
      </c>
      <c r="H106" s="9">
        <v>11.212</v>
      </c>
      <c r="I106" s="9">
        <v>7.625</v>
      </c>
      <c r="J106" s="9">
        <v>9.3379999999999992</v>
      </c>
      <c r="K106" s="9">
        <v>11.903</v>
      </c>
      <c r="L106" s="9">
        <v>9.7249999999999996</v>
      </c>
      <c r="M106" s="9">
        <v>9.9</v>
      </c>
      <c r="N106" s="9">
        <v>8.3249999999999993</v>
      </c>
      <c r="O106" s="9">
        <v>6.8</v>
      </c>
      <c r="P106" s="9">
        <v>10.875</v>
      </c>
      <c r="Q106" s="9">
        <v>9.75</v>
      </c>
      <c r="R106" s="9">
        <v>6.6150000000000002</v>
      </c>
      <c r="S106" s="9">
        <v>7.5250000000000004</v>
      </c>
      <c r="T106" s="9">
        <v>8.0250000000000004</v>
      </c>
      <c r="U106" s="9">
        <v>6.3</v>
      </c>
      <c r="V106" s="9">
        <v>6.9249999999999998</v>
      </c>
      <c r="W106" s="9">
        <v>10.475</v>
      </c>
      <c r="X106" s="9">
        <v>8.41</v>
      </c>
      <c r="Y106" s="9">
        <v>7.5</v>
      </c>
      <c r="Z106" s="9">
        <v>8.8699999999999992</v>
      </c>
      <c r="AA106" s="9">
        <v>6.6980000000000004</v>
      </c>
      <c r="AB106" s="9">
        <v>9.3249999999999993</v>
      </c>
      <c r="AC106" s="9">
        <v>6.7</v>
      </c>
      <c r="AD106" s="9">
        <v>16.3</v>
      </c>
      <c r="AE106" s="9">
        <v>19.63</v>
      </c>
      <c r="AF106" s="9">
        <v>25.91</v>
      </c>
      <c r="AG106" s="9">
        <v>112.22</v>
      </c>
      <c r="AH106" s="9">
        <v>54.36</v>
      </c>
      <c r="AI106" s="9">
        <v>108.34</v>
      </c>
      <c r="AJ106" s="9">
        <f>(S106*Main!$H$43/Main!$I$42)+(AB106*Main!$H$44/Main!$I$42)+(Y106*Main!$H$45/Main!$I$42)+(AC106*Main!$H$46/Main!$I$42)+(AA106*Main!$H$47/Main!$I$42)+(F106*Main!$H$48/Main!$I$42)+(L106*Main!$H$49/Main!$I$42)</f>
        <v>7.7562680000000004</v>
      </c>
    </row>
    <row r="107" spans="1:36" x14ac:dyDescent="0.3">
      <c r="A107" s="3">
        <v>44651</v>
      </c>
      <c r="B107" s="9">
        <v>7.4880000000000004</v>
      </c>
      <c r="C107" s="9">
        <v>9.5749999999999993</v>
      </c>
      <c r="D107" s="9">
        <v>5.7869999999999999</v>
      </c>
      <c r="E107" s="9">
        <v>12.5</v>
      </c>
      <c r="F107" s="9">
        <v>9.9130000000000003</v>
      </c>
      <c r="G107" s="9">
        <v>7.8869999999999996</v>
      </c>
      <c r="H107" s="9">
        <v>11.34</v>
      </c>
      <c r="I107" s="9">
        <v>7.9720000000000004</v>
      </c>
      <c r="J107" s="9">
        <v>9.7249999999999996</v>
      </c>
      <c r="K107" s="9">
        <v>12.093</v>
      </c>
      <c r="L107" s="9">
        <v>9.9499999999999993</v>
      </c>
      <c r="M107" s="9">
        <v>9.9749999999999996</v>
      </c>
      <c r="N107" s="9">
        <v>8.5250000000000004</v>
      </c>
      <c r="O107" s="9">
        <v>6.9</v>
      </c>
      <c r="P107" s="9">
        <v>10.65</v>
      </c>
      <c r="Q107" s="9">
        <v>9.9380000000000006</v>
      </c>
      <c r="R107" s="9">
        <v>6.7249999999999996</v>
      </c>
      <c r="S107" s="9">
        <v>7.7619999999999996</v>
      </c>
      <c r="T107" s="9">
        <v>7.9749999999999996</v>
      </c>
      <c r="U107" s="9">
        <v>6.89</v>
      </c>
      <c r="V107" s="9">
        <v>7.0750000000000002</v>
      </c>
      <c r="W107" s="9">
        <v>10.425000000000001</v>
      </c>
      <c r="X107" s="9">
        <v>8.0500000000000007</v>
      </c>
      <c r="Y107" s="9">
        <v>7.6</v>
      </c>
      <c r="Z107" s="9">
        <v>8.8650000000000002</v>
      </c>
      <c r="AA107" s="9">
        <v>6.7869999999999999</v>
      </c>
      <c r="AB107" s="9">
        <v>9.25</v>
      </c>
      <c r="AC107" s="9">
        <v>7.1630000000000003</v>
      </c>
      <c r="AD107" s="9">
        <v>16.63</v>
      </c>
      <c r="AE107" s="9">
        <v>20.56</v>
      </c>
      <c r="AF107" s="9">
        <v>26.99</v>
      </c>
      <c r="AG107" s="9">
        <v>111.45</v>
      </c>
      <c r="AH107" s="9">
        <v>57.66</v>
      </c>
      <c r="AI107" s="9">
        <v>106.88</v>
      </c>
      <c r="AJ107" s="9">
        <f>(S107*Main!$H$43/Main!$I$42)+(AB107*Main!$H$44/Main!$I$42)+(Y107*Main!$H$45/Main!$I$42)+(AC107*Main!$H$46/Main!$I$42)+(AA107*Main!$H$47/Main!$I$42)+(F107*Main!$H$48/Main!$I$42)+(L107*Main!$H$49/Main!$I$42)</f>
        <v>7.9465999999999992</v>
      </c>
    </row>
    <row r="108" spans="1:36" x14ac:dyDescent="0.3">
      <c r="A108" s="3">
        <v>44650</v>
      </c>
      <c r="B108" s="9">
        <v>7.5629999999999997</v>
      </c>
      <c r="C108" s="9">
        <v>9.8249999999999993</v>
      </c>
      <c r="D108" s="9">
        <v>5.7619999999999996</v>
      </c>
      <c r="E108" s="9">
        <v>12.775</v>
      </c>
      <c r="F108" s="9">
        <v>10.163</v>
      </c>
      <c r="G108" s="9">
        <v>8.0299999999999994</v>
      </c>
      <c r="H108" s="9">
        <v>11.785</v>
      </c>
      <c r="I108" s="9">
        <v>7.6</v>
      </c>
      <c r="J108" s="9">
        <v>9.8000000000000007</v>
      </c>
      <c r="K108" s="9">
        <v>12.875</v>
      </c>
      <c r="L108" s="9">
        <v>10.199999999999999</v>
      </c>
      <c r="M108" s="9">
        <v>9.9499999999999993</v>
      </c>
      <c r="N108" s="9">
        <v>8.5250000000000004</v>
      </c>
      <c r="O108" s="9">
        <v>7</v>
      </c>
      <c r="P108" s="9">
        <v>10.688000000000001</v>
      </c>
      <c r="Q108" s="9">
        <v>9.9870000000000001</v>
      </c>
      <c r="R108" s="9">
        <v>6.6230000000000002</v>
      </c>
      <c r="S108" s="9">
        <v>7.625</v>
      </c>
      <c r="T108" s="9">
        <v>7.95</v>
      </c>
      <c r="U108" s="9">
        <v>7.5</v>
      </c>
      <c r="V108" s="9">
        <v>7.0750000000000002</v>
      </c>
      <c r="W108" s="9">
        <v>10.65</v>
      </c>
      <c r="X108" s="9">
        <v>8.125</v>
      </c>
      <c r="Y108" s="9">
        <v>7.7130000000000001</v>
      </c>
      <c r="Z108" s="9">
        <v>9.2899999999999991</v>
      </c>
      <c r="AA108" s="9">
        <v>6.9</v>
      </c>
      <c r="AB108" s="9">
        <v>9.5749999999999993</v>
      </c>
      <c r="AC108" s="9">
        <v>7.3049999999999997</v>
      </c>
      <c r="AD108" s="9">
        <v>17.125</v>
      </c>
      <c r="AE108" s="9">
        <v>19.329999999999998</v>
      </c>
      <c r="AF108" s="9">
        <v>26.4</v>
      </c>
      <c r="AG108" s="9">
        <v>107.41</v>
      </c>
      <c r="AH108" s="9">
        <v>61.04</v>
      </c>
      <c r="AI108" s="9">
        <v>112.98</v>
      </c>
      <c r="AJ108" s="9">
        <f>(S108*Main!$H$43/Main!$I$42)+(AB108*Main!$H$44/Main!$I$42)+(Y108*Main!$H$45/Main!$I$42)+(AC108*Main!$H$46/Main!$I$42)+(AA108*Main!$H$47/Main!$I$42)+(F108*Main!$H$48/Main!$I$42)+(L108*Main!$H$49/Main!$I$42)</f>
        <v>7.9528249999999998</v>
      </c>
    </row>
    <row r="109" spans="1:36" x14ac:dyDescent="0.3">
      <c r="A109" s="3">
        <v>44649</v>
      </c>
      <c r="B109" s="9">
        <v>7.8129999999999997</v>
      </c>
      <c r="C109" s="9">
        <v>10.125</v>
      </c>
      <c r="D109" s="9">
        <v>5.8369999999999997</v>
      </c>
      <c r="E109" s="9">
        <v>12.925000000000001</v>
      </c>
      <c r="F109" s="9">
        <v>10.6</v>
      </c>
      <c r="G109" s="9">
        <v>8.75</v>
      </c>
      <c r="H109" s="9">
        <v>11.901999999999999</v>
      </c>
      <c r="I109" s="9">
        <v>8.36</v>
      </c>
      <c r="J109" s="9">
        <v>10.175000000000001</v>
      </c>
      <c r="K109" s="9">
        <v>12.77</v>
      </c>
      <c r="L109" s="9">
        <v>10.525</v>
      </c>
      <c r="M109" s="9">
        <v>10.050000000000001</v>
      </c>
      <c r="N109" s="9">
        <v>8.75</v>
      </c>
      <c r="O109" s="9">
        <v>7</v>
      </c>
      <c r="P109" s="9">
        <v>10.462</v>
      </c>
      <c r="Q109" s="9">
        <v>9.9629999999999992</v>
      </c>
      <c r="R109" s="9">
        <v>6.6</v>
      </c>
      <c r="S109" s="9">
        <v>7.8</v>
      </c>
      <c r="T109" s="9">
        <v>8.4</v>
      </c>
      <c r="U109" s="9">
        <v>7.7</v>
      </c>
      <c r="V109" s="9">
        <v>7.35</v>
      </c>
      <c r="W109" s="9">
        <v>10.95</v>
      </c>
      <c r="X109" s="9">
        <v>8.7129999999999992</v>
      </c>
      <c r="Y109" s="9">
        <v>7.95</v>
      </c>
      <c r="Z109" s="9">
        <v>9.3070000000000004</v>
      </c>
      <c r="AA109" s="9">
        <v>7.05</v>
      </c>
      <c r="AB109" s="9">
        <v>9.75</v>
      </c>
      <c r="AC109" s="9">
        <v>7.415</v>
      </c>
      <c r="AD109" s="9">
        <v>17.57</v>
      </c>
      <c r="AE109" s="9">
        <v>18.899999999999999</v>
      </c>
      <c r="AF109" s="9">
        <v>25.87</v>
      </c>
      <c r="AG109" s="9">
        <v>104.35</v>
      </c>
      <c r="AH109" s="9">
        <v>62.46</v>
      </c>
      <c r="AI109" s="9">
        <v>117.92</v>
      </c>
      <c r="AJ109" s="9">
        <f>(S109*Main!$H$43/Main!$I$42)+(AB109*Main!$H$44/Main!$I$42)+(Y109*Main!$H$45/Main!$I$42)+(AC109*Main!$H$46/Main!$I$42)+(AA109*Main!$H$47/Main!$I$42)+(F109*Main!$H$48/Main!$I$42)+(L109*Main!$H$49/Main!$I$42)</f>
        <v>8.1370399999999989</v>
      </c>
    </row>
    <row r="110" spans="1:36" x14ac:dyDescent="0.3">
      <c r="A110" s="3">
        <v>44648</v>
      </c>
      <c r="B110" s="9">
        <v>7.9249999999999998</v>
      </c>
      <c r="C110" s="9">
        <v>10.438000000000001</v>
      </c>
      <c r="D110" s="9">
        <v>5.8630000000000004</v>
      </c>
      <c r="E110" s="9">
        <v>13.887</v>
      </c>
      <c r="F110" s="9">
        <v>10.7</v>
      </c>
      <c r="G110" s="9">
        <v>8.43</v>
      </c>
      <c r="H110" s="9">
        <v>12.852</v>
      </c>
      <c r="I110" s="9">
        <v>8.5120000000000005</v>
      </c>
      <c r="J110" s="9">
        <v>10.462999999999999</v>
      </c>
      <c r="K110" s="9">
        <v>13.955</v>
      </c>
      <c r="L110" s="9">
        <v>10.7</v>
      </c>
      <c r="M110" s="9">
        <v>10.25</v>
      </c>
      <c r="N110" s="9">
        <v>8.9250000000000007</v>
      </c>
      <c r="O110" s="9">
        <v>7.375</v>
      </c>
      <c r="P110" s="9">
        <v>11.7</v>
      </c>
      <c r="Q110" s="9">
        <v>10.199999999999999</v>
      </c>
      <c r="R110" s="9">
        <v>6.4249999999999998</v>
      </c>
      <c r="S110" s="9">
        <v>8.0250000000000004</v>
      </c>
      <c r="T110" s="9">
        <v>8.4499999999999993</v>
      </c>
      <c r="U110" s="9">
        <v>7.3</v>
      </c>
      <c r="V110" s="9">
        <v>7.4749999999999996</v>
      </c>
      <c r="W110" s="9">
        <v>11.712</v>
      </c>
      <c r="X110" s="9">
        <v>9.0150000000000006</v>
      </c>
      <c r="Y110" s="9">
        <v>8</v>
      </c>
      <c r="Z110" s="9">
        <v>10.225</v>
      </c>
      <c r="AA110" s="9">
        <v>7.4</v>
      </c>
      <c r="AB110" s="9">
        <v>10.862</v>
      </c>
      <c r="AC110" s="9">
        <v>7.4379999999999997</v>
      </c>
      <c r="AD110" s="9">
        <v>20.087</v>
      </c>
      <c r="AE110" s="9">
        <v>19.63</v>
      </c>
      <c r="AF110" s="9">
        <v>26.53</v>
      </c>
      <c r="AG110" s="9">
        <v>108.29</v>
      </c>
      <c r="AH110" s="9">
        <v>67.040000000000006</v>
      </c>
      <c r="AI110" s="9">
        <v>129.28</v>
      </c>
      <c r="AJ110" s="9">
        <f>(S110*Main!$H$43/Main!$I$42)+(AB110*Main!$H$44/Main!$I$42)+(Y110*Main!$H$45/Main!$I$42)+(AC110*Main!$H$46/Main!$I$42)+(AA110*Main!$H$47/Main!$I$42)+(F110*Main!$H$48/Main!$I$42)+(L110*Main!$H$49/Main!$I$42)</f>
        <v>8.4442900000000005</v>
      </c>
    </row>
    <row r="111" spans="1:36" x14ac:dyDescent="0.3">
      <c r="A111" s="3">
        <v>44645</v>
      </c>
      <c r="B111" s="9">
        <v>7.7249999999999996</v>
      </c>
      <c r="C111" s="9">
        <v>9.9499999999999993</v>
      </c>
      <c r="D111" s="9">
        <v>5.45</v>
      </c>
      <c r="E111" s="9">
        <v>12.387</v>
      </c>
      <c r="F111" s="9">
        <v>10.375</v>
      </c>
      <c r="G111" s="9">
        <v>7.6929999999999996</v>
      </c>
      <c r="H111" s="9">
        <v>10.785</v>
      </c>
      <c r="I111" s="9">
        <v>8.2100000000000009</v>
      </c>
      <c r="J111" s="9">
        <v>9.9250000000000007</v>
      </c>
      <c r="K111" s="9">
        <v>12.404999999999999</v>
      </c>
      <c r="L111" s="9">
        <v>10.3</v>
      </c>
      <c r="M111" s="9">
        <v>9.7880000000000003</v>
      </c>
      <c r="N111" s="9">
        <v>8.3000000000000007</v>
      </c>
      <c r="O111" s="9">
        <v>7.2</v>
      </c>
      <c r="P111" s="9">
        <v>10.199999999999999</v>
      </c>
      <c r="Q111" s="9">
        <v>9.7249999999999996</v>
      </c>
      <c r="R111" s="9">
        <v>6.125</v>
      </c>
      <c r="S111" s="9">
        <v>7.7249999999999996</v>
      </c>
      <c r="T111" s="9">
        <v>8.25</v>
      </c>
      <c r="U111" s="9">
        <v>6.72</v>
      </c>
      <c r="V111" s="9">
        <v>6.95</v>
      </c>
      <c r="W111" s="9">
        <v>9.8249999999999993</v>
      </c>
      <c r="X111" s="9">
        <v>8.5020000000000007</v>
      </c>
      <c r="Y111" s="9">
        <v>7.4249999999999998</v>
      </c>
      <c r="Z111" s="9">
        <v>8.6199999999999992</v>
      </c>
      <c r="AA111" s="9">
        <v>6.5750000000000002</v>
      </c>
      <c r="AB111" s="9">
        <v>8.3879999999999999</v>
      </c>
      <c r="AC111" s="9">
        <v>6.9</v>
      </c>
      <c r="AD111" s="9">
        <v>20</v>
      </c>
      <c r="AE111" s="9">
        <v>20.81</v>
      </c>
      <c r="AF111" s="9">
        <v>27.34</v>
      </c>
      <c r="AG111" s="9">
        <v>109.21</v>
      </c>
      <c r="AH111" s="9">
        <v>68.91</v>
      </c>
      <c r="AI111" s="9">
        <v>125.27</v>
      </c>
      <c r="AJ111" s="9">
        <f>(S111*Main!$H$43/Main!$I$42)+(AB111*Main!$H$44/Main!$I$42)+(Y111*Main!$H$45/Main!$I$42)+(AC111*Main!$H$46/Main!$I$42)+(AA111*Main!$H$47/Main!$I$42)+(F111*Main!$H$48/Main!$I$42)+(L111*Main!$H$49/Main!$I$42)</f>
        <v>7.7727180000000011</v>
      </c>
    </row>
    <row r="112" spans="1:36" x14ac:dyDescent="0.3">
      <c r="A112" s="3">
        <v>44644</v>
      </c>
      <c r="B112" s="9">
        <v>7.65</v>
      </c>
      <c r="C112" s="9">
        <v>9.6750000000000007</v>
      </c>
      <c r="D112" s="9">
        <v>5.45</v>
      </c>
      <c r="E112" s="9">
        <v>12.725</v>
      </c>
      <c r="F112" s="9">
        <v>10.413</v>
      </c>
      <c r="G112" s="9">
        <v>7.7869999999999999</v>
      </c>
      <c r="H112" s="9">
        <v>11.266999999999999</v>
      </c>
      <c r="I112" s="9">
        <v>7.7750000000000004</v>
      </c>
      <c r="J112" s="9">
        <v>9.7249999999999996</v>
      </c>
      <c r="K112" s="9">
        <v>12.875</v>
      </c>
      <c r="L112" s="9">
        <v>10.4</v>
      </c>
      <c r="M112" s="9">
        <v>9.9380000000000006</v>
      </c>
      <c r="N112" s="9">
        <v>8.5749999999999993</v>
      </c>
      <c r="O112" s="9">
        <v>7.4749999999999996</v>
      </c>
      <c r="P112" s="9">
        <v>10.475</v>
      </c>
      <c r="Q112" s="9">
        <v>9.9749999999999996</v>
      </c>
      <c r="R112" s="9">
        <v>6.2249999999999996</v>
      </c>
      <c r="S112" s="9">
        <v>7.8250000000000002</v>
      </c>
      <c r="T112" s="9">
        <v>8.15</v>
      </c>
      <c r="U112" s="9">
        <v>7.2750000000000004</v>
      </c>
      <c r="V112" s="9">
        <v>6.9749999999999996</v>
      </c>
      <c r="W112" s="9">
        <v>10.225</v>
      </c>
      <c r="X112" s="9">
        <v>8.1999999999999993</v>
      </c>
      <c r="Y112" s="9">
        <v>7.5119999999999996</v>
      </c>
      <c r="Z112" s="9">
        <v>8.5549999999999997</v>
      </c>
      <c r="AA112" s="9">
        <v>6.6749999999999998</v>
      </c>
      <c r="AB112" s="9">
        <v>8.9749999999999996</v>
      </c>
      <c r="AC112" s="9">
        <v>7.0750000000000002</v>
      </c>
      <c r="AD112" s="9">
        <v>19.71</v>
      </c>
      <c r="AE112" s="9">
        <v>21.67</v>
      </c>
      <c r="AF112" s="9">
        <v>27.89</v>
      </c>
      <c r="AG112" s="9">
        <v>106.05</v>
      </c>
      <c r="AH112" s="9">
        <v>69.14</v>
      </c>
      <c r="AI112" s="9">
        <v>113.14</v>
      </c>
      <c r="AJ112" s="9">
        <f>(S112*Main!$H$43/Main!$I$42)+(AB112*Main!$H$44/Main!$I$42)+(Y112*Main!$H$45/Main!$I$42)+(AC112*Main!$H$46/Main!$I$42)+(AA112*Main!$H$47/Main!$I$42)+(F112*Main!$H$48/Main!$I$42)+(L112*Main!$H$49/Main!$I$42)</f>
        <v>7.9429259999999999</v>
      </c>
    </row>
    <row r="113" spans="1:36" x14ac:dyDescent="0.3">
      <c r="A113" s="3">
        <v>44643</v>
      </c>
      <c r="B113" s="9">
        <v>7.6</v>
      </c>
      <c r="C113" s="9">
        <v>9.2370000000000001</v>
      </c>
      <c r="D113" s="9">
        <v>5.4130000000000003</v>
      </c>
      <c r="E113" s="9">
        <v>11.775</v>
      </c>
      <c r="F113" s="9">
        <v>10.33</v>
      </c>
      <c r="G113" s="9">
        <v>7.758</v>
      </c>
      <c r="H113" s="9">
        <v>10.29</v>
      </c>
      <c r="I113" s="9">
        <v>8.1300000000000008</v>
      </c>
      <c r="J113" s="9">
        <v>9.2750000000000004</v>
      </c>
      <c r="K113" s="9">
        <v>11.872999999999999</v>
      </c>
      <c r="L113" s="9">
        <v>10.25</v>
      </c>
      <c r="M113" s="9">
        <v>9.7750000000000004</v>
      </c>
      <c r="N113" s="9">
        <v>8.4749999999999996</v>
      </c>
      <c r="O113" s="9">
        <v>7.625</v>
      </c>
      <c r="P113" s="9">
        <v>9.6419999999999995</v>
      </c>
      <c r="Q113" s="9">
        <v>9.75</v>
      </c>
      <c r="R113" s="9">
        <v>6.2249999999999996</v>
      </c>
      <c r="S113" s="9">
        <v>7.875</v>
      </c>
      <c r="T113" s="9">
        <v>8</v>
      </c>
      <c r="U113" s="9">
        <v>6.35</v>
      </c>
      <c r="V113" s="9">
        <v>7.0750000000000002</v>
      </c>
      <c r="W113" s="9">
        <v>9.5749999999999993</v>
      </c>
      <c r="X113" s="9">
        <v>8.5180000000000007</v>
      </c>
      <c r="Y113" s="9">
        <v>7.5</v>
      </c>
      <c r="Z113" s="9">
        <v>7.8079999999999998</v>
      </c>
      <c r="AA113" s="9">
        <v>6.6749999999999998</v>
      </c>
      <c r="AB113" s="9">
        <v>7.7750000000000004</v>
      </c>
      <c r="AC113" s="9">
        <v>7.1</v>
      </c>
      <c r="AD113" s="9">
        <v>17.344999999999999</v>
      </c>
      <c r="AE113" s="9">
        <v>23.57</v>
      </c>
      <c r="AF113" s="9">
        <v>28.84</v>
      </c>
      <c r="AG113" s="9">
        <v>108.77</v>
      </c>
      <c r="AH113" s="9">
        <v>72.59</v>
      </c>
      <c r="AI113" s="9">
        <v>105.72</v>
      </c>
      <c r="AJ113" s="9">
        <f>(S113*Main!$H$43/Main!$I$42)+(AB113*Main!$H$44/Main!$I$42)+(Y113*Main!$H$45/Main!$I$42)+(AC113*Main!$H$46/Main!$I$42)+(AA113*Main!$H$47/Main!$I$42)+(F113*Main!$H$48/Main!$I$42)+(L113*Main!$H$49/Main!$I$42)</f>
        <v>7.8044800000000008</v>
      </c>
    </row>
    <row r="114" spans="1:36" x14ac:dyDescent="0.3">
      <c r="A114" s="3">
        <v>44642</v>
      </c>
      <c r="B114" s="9">
        <v>7.5380000000000003</v>
      </c>
      <c r="C114" s="9">
        <v>9.125</v>
      </c>
      <c r="D114" s="9">
        <v>5.4</v>
      </c>
      <c r="E114" s="9">
        <v>11.512</v>
      </c>
      <c r="F114" s="9">
        <v>10.275</v>
      </c>
      <c r="G114" s="9">
        <v>7.8319999999999999</v>
      </c>
      <c r="H114" s="9">
        <v>10.137</v>
      </c>
      <c r="I114" s="9">
        <v>7.9820000000000002</v>
      </c>
      <c r="J114" s="9">
        <v>9.1750000000000007</v>
      </c>
      <c r="K114" s="9">
        <v>11.223000000000001</v>
      </c>
      <c r="L114" s="9">
        <v>10.163</v>
      </c>
      <c r="M114" s="9">
        <v>9.7620000000000005</v>
      </c>
      <c r="N114" s="9">
        <v>8.7249999999999996</v>
      </c>
      <c r="O114" s="9">
        <v>7.8</v>
      </c>
      <c r="P114" s="9">
        <v>9.6950000000000003</v>
      </c>
      <c r="Q114" s="9">
        <v>9.85</v>
      </c>
      <c r="R114" s="9">
        <v>6.375</v>
      </c>
      <c r="S114" s="9">
        <v>8.1370000000000005</v>
      </c>
      <c r="T114" s="9">
        <v>7.8630000000000004</v>
      </c>
      <c r="U114" s="9">
        <v>6.7729999999999997</v>
      </c>
      <c r="V114" s="9">
        <v>7.2750000000000004</v>
      </c>
      <c r="W114" s="9">
        <v>9.4749999999999996</v>
      </c>
      <c r="X114" s="9">
        <v>8.5519999999999996</v>
      </c>
      <c r="Y114" s="9">
        <v>7.7</v>
      </c>
      <c r="Z114" s="9">
        <v>7.6</v>
      </c>
      <c r="AA114" s="9">
        <v>6.7750000000000004</v>
      </c>
      <c r="AB114" s="9">
        <v>7.6</v>
      </c>
      <c r="AC114" s="9">
        <v>7.1130000000000004</v>
      </c>
      <c r="AD114" s="9">
        <v>17.574999999999999</v>
      </c>
      <c r="AE114" s="9">
        <v>22.94</v>
      </c>
      <c r="AF114" s="9">
        <v>27.71</v>
      </c>
      <c r="AG114" s="9">
        <v>108.22</v>
      </c>
      <c r="AH114" s="9">
        <v>69.56</v>
      </c>
      <c r="AI114" s="9">
        <v>105.38</v>
      </c>
      <c r="AJ114" s="9">
        <f>(S114*Main!$H$43/Main!$I$42)+(AB114*Main!$H$44/Main!$I$42)+(Y114*Main!$H$45/Main!$I$42)+(AC114*Main!$H$46/Main!$I$42)+(AA114*Main!$H$47/Main!$I$42)+(F114*Main!$H$48/Main!$I$42)+(L114*Main!$H$49/Main!$I$42)</f>
        <v>7.9571930000000002</v>
      </c>
    </row>
    <row r="115" spans="1:36" x14ac:dyDescent="0.3">
      <c r="A115" s="3">
        <v>44641</v>
      </c>
      <c r="B115" s="9">
        <v>7.625</v>
      </c>
      <c r="C115" s="9">
        <v>9.2370000000000001</v>
      </c>
      <c r="D115" s="9">
        <v>5.4880000000000004</v>
      </c>
      <c r="E115" s="9">
        <v>11.288</v>
      </c>
      <c r="F115" s="9">
        <v>10.4</v>
      </c>
      <c r="G115" s="9">
        <v>7.742</v>
      </c>
      <c r="H115" s="9">
        <v>9.7520000000000007</v>
      </c>
      <c r="I115" s="9">
        <v>8.0630000000000006</v>
      </c>
      <c r="J115" s="9">
        <v>9.2750000000000004</v>
      </c>
      <c r="K115" s="9">
        <v>11.193</v>
      </c>
      <c r="L115" s="9">
        <v>10.288</v>
      </c>
      <c r="M115" s="9">
        <v>9.9250000000000007</v>
      </c>
      <c r="N115" s="9">
        <v>8.7249999999999996</v>
      </c>
      <c r="O115" s="9">
        <v>7.9</v>
      </c>
      <c r="P115" s="9">
        <v>9.625</v>
      </c>
      <c r="Q115" s="9">
        <v>9.9</v>
      </c>
      <c r="R115" s="9">
        <v>6.4249999999999998</v>
      </c>
      <c r="S115" s="9">
        <v>8.1129999999999995</v>
      </c>
      <c r="T115" s="9">
        <v>8.15</v>
      </c>
      <c r="U115" s="9">
        <v>6.8150000000000004</v>
      </c>
      <c r="V115" s="9">
        <v>7.3</v>
      </c>
      <c r="W115" s="9">
        <v>9.35</v>
      </c>
      <c r="X115" s="9">
        <v>8.6080000000000005</v>
      </c>
      <c r="Y115" s="9">
        <v>7.8250000000000002</v>
      </c>
      <c r="Z115" s="9">
        <v>7.21</v>
      </c>
      <c r="AA115" s="9">
        <v>6.625</v>
      </c>
      <c r="AB115" s="9">
        <v>7</v>
      </c>
      <c r="AC115" s="9">
        <v>7.1879999999999997</v>
      </c>
      <c r="AD115" s="9">
        <v>18.225000000000001</v>
      </c>
      <c r="AE115" s="9">
        <v>23.53</v>
      </c>
      <c r="AF115" s="9">
        <v>28.66</v>
      </c>
      <c r="AG115" s="9">
        <v>108.96</v>
      </c>
      <c r="AH115" s="9">
        <v>70.78</v>
      </c>
      <c r="AI115" s="9">
        <v>101.94</v>
      </c>
      <c r="AJ115" s="9">
        <f>(S115*Main!$H$43/Main!$I$42)+(AB115*Main!$H$44/Main!$I$42)+(Y115*Main!$H$45/Main!$I$42)+(AC115*Main!$H$46/Main!$I$42)+(AA115*Main!$H$47/Main!$I$42)+(F115*Main!$H$48/Main!$I$42)+(L115*Main!$H$49/Main!$I$42)</f>
        <v>7.8833189999999993</v>
      </c>
    </row>
    <row r="116" spans="1:36" x14ac:dyDescent="0.3">
      <c r="A116" s="3">
        <v>44638</v>
      </c>
      <c r="B116" s="9">
        <v>7.6</v>
      </c>
      <c r="C116" s="9">
        <v>9.2249999999999996</v>
      </c>
      <c r="D116" s="9">
        <v>5.4619999999999997</v>
      </c>
      <c r="E116" s="9">
        <v>11.475</v>
      </c>
      <c r="F116" s="9">
        <v>10.3</v>
      </c>
      <c r="G116" s="9">
        <v>7.8</v>
      </c>
      <c r="H116" s="9">
        <v>9.7899999999999991</v>
      </c>
      <c r="I116" s="9">
        <v>8.0150000000000006</v>
      </c>
      <c r="J116" s="9">
        <v>9.1999999999999993</v>
      </c>
      <c r="K116" s="9">
        <v>11.113</v>
      </c>
      <c r="L116" s="9">
        <v>10.125</v>
      </c>
      <c r="M116" s="9">
        <v>9.9250000000000007</v>
      </c>
      <c r="N116" s="9">
        <v>8.75</v>
      </c>
      <c r="O116" s="9">
        <v>7.8250000000000002</v>
      </c>
      <c r="P116" s="9">
        <v>9.8000000000000007</v>
      </c>
      <c r="Q116" s="9">
        <v>9.8879999999999999</v>
      </c>
      <c r="R116" s="9">
        <v>6.49</v>
      </c>
      <c r="S116" s="9">
        <v>8.2129999999999992</v>
      </c>
      <c r="T116" s="9">
        <v>8.1750000000000007</v>
      </c>
      <c r="U116" s="9">
        <v>6.9</v>
      </c>
      <c r="V116" s="9">
        <v>7.2750000000000004</v>
      </c>
      <c r="W116" s="9">
        <v>9.4749999999999996</v>
      </c>
      <c r="X116" s="9">
        <v>8.6029999999999998</v>
      </c>
      <c r="Y116" s="9">
        <v>7.85</v>
      </c>
      <c r="Z116" s="9">
        <v>6.99</v>
      </c>
      <c r="AA116" s="9">
        <v>6.4749999999999996</v>
      </c>
      <c r="AB116" s="9">
        <v>6.9630000000000001</v>
      </c>
      <c r="AC116" s="9">
        <v>7.1</v>
      </c>
      <c r="AD116" s="9">
        <v>18.95</v>
      </c>
      <c r="AE116" s="9">
        <v>23.87</v>
      </c>
      <c r="AF116" s="9">
        <v>27.76</v>
      </c>
      <c r="AG116" s="9">
        <v>106.74</v>
      </c>
      <c r="AH116" s="9">
        <v>69.09</v>
      </c>
      <c r="AI116" s="9">
        <v>91.77</v>
      </c>
      <c r="AJ116" s="9">
        <f>(S116*Main!$H$43/Main!$I$42)+(AB116*Main!$H$44/Main!$I$42)+(Y116*Main!$H$45/Main!$I$42)+(AC116*Main!$H$46/Main!$I$42)+(AA116*Main!$H$47/Main!$I$42)+(F116*Main!$H$48/Main!$I$42)+(L116*Main!$H$49/Main!$I$42)</f>
        <v>7.9199310000000001</v>
      </c>
    </row>
    <row r="117" spans="1:36" x14ac:dyDescent="0.3">
      <c r="A117" s="3">
        <v>44637</v>
      </c>
      <c r="B117" s="9">
        <v>7.5380000000000003</v>
      </c>
      <c r="C117" s="9">
        <v>9.2880000000000003</v>
      </c>
      <c r="D117" s="9">
        <v>5.3129999999999997</v>
      </c>
      <c r="E117" s="9">
        <v>11.324999999999999</v>
      </c>
      <c r="F117" s="9">
        <v>10.35</v>
      </c>
      <c r="G117" s="9">
        <v>7.64</v>
      </c>
      <c r="H117" s="9">
        <v>9.7799999999999994</v>
      </c>
      <c r="I117" s="9">
        <v>7.5750000000000002</v>
      </c>
      <c r="J117" s="9">
        <v>9.1999999999999993</v>
      </c>
      <c r="K117" s="9">
        <v>11.154999999999999</v>
      </c>
      <c r="L117" s="9">
        <v>10.225</v>
      </c>
      <c r="M117" s="9">
        <v>9.9</v>
      </c>
      <c r="N117" s="9">
        <v>8.4499999999999993</v>
      </c>
      <c r="O117" s="9">
        <v>7.5750000000000002</v>
      </c>
      <c r="P117" s="9">
        <v>9.65</v>
      </c>
      <c r="Q117" s="9">
        <v>9.8379999999999992</v>
      </c>
      <c r="R117" s="9">
        <v>6.45</v>
      </c>
      <c r="S117" s="9">
        <v>7.9</v>
      </c>
      <c r="T117" s="9">
        <v>8.0630000000000006</v>
      </c>
      <c r="U117" s="9">
        <v>6.7329999999999997</v>
      </c>
      <c r="V117" s="9">
        <v>7.15</v>
      </c>
      <c r="W117" s="9">
        <v>9.3249999999999993</v>
      </c>
      <c r="X117" s="9">
        <v>8.5500000000000007</v>
      </c>
      <c r="Y117" s="9">
        <v>7.7750000000000004</v>
      </c>
      <c r="Z117" s="9">
        <v>6.8230000000000004</v>
      </c>
      <c r="AA117" s="9">
        <v>6.3250000000000002</v>
      </c>
      <c r="AB117" s="9">
        <v>6.75</v>
      </c>
      <c r="AC117" s="9">
        <v>7.2249999999999996</v>
      </c>
      <c r="AD117" s="9">
        <v>19.05</v>
      </c>
      <c r="AE117" s="9">
        <v>25.67</v>
      </c>
      <c r="AF117" s="9">
        <v>29.51</v>
      </c>
      <c r="AG117" s="9">
        <v>109.25</v>
      </c>
      <c r="AH117" s="9">
        <v>67.78</v>
      </c>
      <c r="AI117" s="9">
        <v>91.76</v>
      </c>
      <c r="AJ117" s="9">
        <f>(S117*Main!$H$43/Main!$I$42)+(AB117*Main!$H$44/Main!$I$42)+(Y117*Main!$H$45/Main!$I$42)+(AC117*Main!$H$46/Main!$I$42)+(AA117*Main!$H$47/Main!$I$42)+(F117*Main!$H$48/Main!$I$42)+(L117*Main!$H$49/Main!$I$42)</f>
        <v>7.7108749999999988</v>
      </c>
    </row>
    <row r="118" spans="1:36" x14ac:dyDescent="0.3">
      <c r="A118" s="3">
        <v>44636</v>
      </c>
      <c r="B118" s="9">
        <v>7.6</v>
      </c>
      <c r="C118" s="9">
        <v>9.7750000000000004</v>
      </c>
      <c r="D118" s="9">
        <v>5.3879999999999999</v>
      </c>
      <c r="E118" s="9">
        <v>11.45</v>
      </c>
      <c r="F118" s="9">
        <v>10.7</v>
      </c>
      <c r="G118" s="9">
        <v>8.1780000000000008</v>
      </c>
      <c r="H118" s="9">
        <v>10.083</v>
      </c>
      <c r="I118" s="9">
        <v>7.6749999999999998</v>
      </c>
      <c r="J118" s="9">
        <v>9.6</v>
      </c>
      <c r="K118" s="9">
        <v>11.352</v>
      </c>
      <c r="L118" s="9">
        <v>10.688000000000001</v>
      </c>
      <c r="M118" s="9">
        <v>10.488</v>
      </c>
      <c r="N118" s="9">
        <v>9.15</v>
      </c>
      <c r="O118" s="9">
        <v>8.15</v>
      </c>
      <c r="P118" s="9">
        <v>10.225</v>
      </c>
      <c r="Q118" s="9">
        <v>10.45</v>
      </c>
      <c r="R118" s="9">
        <v>6.8</v>
      </c>
      <c r="S118" s="9">
        <v>8.7880000000000003</v>
      </c>
      <c r="T118" s="9">
        <v>8.5500000000000007</v>
      </c>
      <c r="U118" s="9">
        <v>7.875</v>
      </c>
      <c r="V118" s="9">
        <v>7.65</v>
      </c>
      <c r="W118" s="9">
        <v>9.85</v>
      </c>
      <c r="X118" s="9">
        <v>8.6</v>
      </c>
      <c r="Y118" s="9">
        <v>8.4</v>
      </c>
      <c r="Z118" s="9">
        <v>7.1680000000000001</v>
      </c>
      <c r="AA118" s="9">
        <v>6.8250000000000002</v>
      </c>
      <c r="AB118" s="9">
        <v>7.0250000000000004</v>
      </c>
      <c r="AC118" s="9">
        <v>7.7</v>
      </c>
      <c r="AD118" s="9">
        <v>19.484999999999999</v>
      </c>
      <c r="AE118" s="9">
        <v>26.67</v>
      </c>
      <c r="AF118" s="9">
        <v>30.81</v>
      </c>
      <c r="AG118" s="9">
        <v>115.1</v>
      </c>
      <c r="AH118" s="9">
        <v>59.35</v>
      </c>
      <c r="AI118" s="9">
        <v>100.57</v>
      </c>
      <c r="AJ118" s="9">
        <f>(S118*Main!$H$43/Main!$I$42)+(AB118*Main!$H$44/Main!$I$42)+(Y118*Main!$H$45/Main!$I$42)+(AC118*Main!$H$46/Main!$I$42)+(AA118*Main!$H$47/Main!$I$42)+(F118*Main!$H$48/Main!$I$42)+(L118*Main!$H$49/Main!$I$42)</f>
        <v>8.4124359999999996</v>
      </c>
    </row>
    <row r="119" spans="1:36" x14ac:dyDescent="0.3">
      <c r="A119" s="3">
        <v>44635</v>
      </c>
      <c r="B119" s="9">
        <v>8.2119999999999997</v>
      </c>
      <c r="C119" s="9">
        <v>10.563000000000001</v>
      </c>
      <c r="D119" s="9">
        <v>5.9</v>
      </c>
      <c r="E119" s="9">
        <v>12.3</v>
      </c>
      <c r="F119" s="9">
        <v>11.75</v>
      </c>
      <c r="G119" s="9">
        <v>9.4749999999999996</v>
      </c>
      <c r="H119" s="9">
        <v>10.923</v>
      </c>
      <c r="I119" s="9">
        <v>8.9499999999999993</v>
      </c>
      <c r="J119" s="9">
        <v>10.6</v>
      </c>
      <c r="K119" s="9">
        <v>12.358000000000001</v>
      </c>
      <c r="L119" s="9">
        <v>11.675000000000001</v>
      </c>
      <c r="M119" s="9">
        <v>11.675000000000001</v>
      </c>
      <c r="N119" s="9">
        <v>10.45</v>
      </c>
      <c r="O119" s="9">
        <v>9.0500000000000007</v>
      </c>
      <c r="P119" s="9">
        <v>11.525</v>
      </c>
      <c r="Q119" s="9">
        <v>11.725</v>
      </c>
      <c r="R119" s="9">
        <v>7.423</v>
      </c>
      <c r="S119" s="9">
        <v>10.4</v>
      </c>
      <c r="T119" s="9">
        <v>9.4</v>
      </c>
      <c r="U119" s="9">
        <v>8.5749999999999993</v>
      </c>
      <c r="V119" s="9">
        <v>8.5250000000000004</v>
      </c>
      <c r="W119" s="9">
        <v>10.75</v>
      </c>
      <c r="X119" s="9">
        <v>10.015000000000001</v>
      </c>
      <c r="Y119" s="9">
        <v>9.5749999999999993</v>
      </c>
      <c r="Z119" s="9">
        <v>7.7149999999999999</v>
      </c>
      <c r="AA119" s="9">
        <v>7.5250000000000004</v>
      </c>
      <c r="AB119" s="9">
        <v>7.7</v>
      </c>
      <c r="AC119" s="9">
        <v>8.4130000000000003</v>
      </c>
      <c r="AD119" s="9">
        <v>20.475000000000001</v>
      </c>
      <c r="AE119" s="9">
        <v>29.83</v>
      </c>
      <c r="AF119" s="9">
        <v>34.65</v>
      </c>
      <c r="AG119" s="9">
        <v>122.18</v>
      </c>
      <c r="AH119" s="9">
        <v>63.62</v>
      </c>
      <c r="AI119" s="9">
        <v>101.03</v>
      </c>
      <c r="AJ119" s="9">
        <f>(S119*Main!$H$43/Main!$I$42)+(AB119*Main!$H$44/Main!$I$42)+(Y119*Main!$H$45/Main!$I$42)+(AC119*Main!$H$46/Main!$I$42)+(AA119*Main!$H$47/Main!$I$42)+(F119*Main!$H$48/Main!$I$42)+(L119*Main!$H$49/Main!$I$42)</f>
        <v>9.7054329999999993</v>
      </c>
    </row>
    <row r="120" spans="1:36" x14ac:dyDescent="0.3">
      <c r="A120" s="3">
        <v>44634</v>
      </c>
      <c r="B120" s="9">
        <v>8.3000000000000007</v>
      </c>
      <c r="C120" s="9">
        <v>10.75</v>
      </c>
      <c r="D120" s="9">
        <v>6.0250000000000004</v>
      </c>
      <c r="E120" s="9">
        <v>12.538</v>
      </c>
      <c r="F120" s="9">
        <v>11.9</v>
      </c>
      <c r="G120" s="9">
        <v>8.9770000000000003</v>
      </c>
      <c r="H120" s="9">
        <v>11.337999999999999</v>
      </c>
      <c r="I120" s="9">
        <v>8.4499999999999993</v>
      </c>
      <c r="J120" s="9">
        <v>10.625</v>
      </c>
      <c r="K120" s="9">
        <v>12.574999999999999</v>
      </c>
      <c r="L120" s="9">
        <v>11.85</v>
      </c>
      <c r="M120" s="9">
        <v>11.975</v>
      </c>
      <c r="N120" s="9">
        <v>10.875</v>
      </c>
      <c r="O120" s="9">
        <v>9.3000000000000007</v>
      </c>
      <c r="P120" s="9">
        <v>11.95</v>
      </c>
      <c r="Q120" s="9">
        <v>12</v>
      </c>
      <c r="R120" s="9">
        <v>7.6449999999999996</v>
      </c>
      <c r="S120" s="9">
        <v>10.824999999999999</v>
      </c>
      <c r="T120" s="9">
        <v>9.6999999999999993</v>
      </c>
      <c r="U120" s="9">
        <v>8.9</v>
      </c>
      <c r="V120" s="9">
        <v>8.875</v>
      </c>
      <c r="W120" s="9">
        <v>11.425000000000001</v>
      </c>
      <c r="X120" s="9">
        <v>9.75</v>
      </c>
      <c r="Y120" s="9">
        <v>10.013</v>
      </c>
      <c r="Z120" s="9">
        <v>8.0050000000000008</v>
      </c>
      <c r="AA120" s="9">
        <v>7.5750000000000002</v>
      </c>
      <c r="AB120" s="9">
        <v>7.9</v>
      </c>
      <c r="AC120" s="9">
        <v>8.5380000000000003</v>
      </c>
      <c r="AD120" s="9">
        <v>21.774999999999999</v>
      </c>
      <c r="AE120" s="9">
        <v>31.77</v>
      </c>
      <c r="AF120" s="9">
        <v>36.549999999999997</v>
      </c>
      <c r="AG120" s="9">
        <v>126.26</v>
      </c>
      <c r="AH120" s="9">
        <v>65.42</v>
      </c>
      <c r="AI120" s="9">
        <v>105.08</v>
      </c>
      <c r="AJ120" s="9">
        <f>(S120*Main!$H$43/Main!$I$42)+(AB120*Main!$H$44/Main!$I$42)+(Y120*Main!$H$45/Main!$I$42)+(AC120*Main!$H$46/Main!$I$42)+(AA120*Main!$H$47/Main!$I$42)+(F120*Main!$H$48/Main!$I$42)+(L120*Main!$H$49/Main!$I$42)</f>
        <v>10.049555000000002</v>
      </c>
    </row>
    <row r="121" spans="1:36" x14ac:dyDescent="0.3">
      <c r="A121" s="3">
        <v>44631</v>
      </c>
      <c r="B121" s="9">
        <v>7.625</v>
      </c>
      <c r="C121" s="9">
        <v>9.9499999999999993</v>
      </c>
      <c r="D121" s="9">
        <v>5.4619999999999997</v>
      </c>
      <c r="E121" s="9">
        <v>11.725</v>
      </c>
      <c r="F121" s="9">
        <v>10.9</v>
      </c>
      <c r="G121" s="9">
        <v>8.6880000000000006</v>
      </c>
      <c r="H121" s="9">
        <v>10.48</v>
      </c>
      <c r="I121" s="9">
        <v>8.2479999999999993</v>
      </c>
      <c r="J121" s="9">
        <v>9.8130000000000006</v>
      </c>
      <c r="K121" s="9">
        <v>11.865</v>
      </c>
      <c r="L121" s="9">
        <v>10.775</v>
      </c>
      <c r="M121" s="9">
        <v>11.363</v>
      </c>
      <c r="N121" s="9">
        <v>10.35</v>
      </c>
      <c r="O121" s="9">
        <v>9.0749999999999993</v>
      </c>
      <c r="P121" s="9">
        <v>11.75</v>
      </c>
      <c r="Q121" s="9">
        <v>11.288</v>
      </c>
      <c r="R121" s="9">
        <v>7.3680000000000003</v>
      </c>
      <c r="S121" s="9">
        <v>10.9</v>
      </c>
      <c r="T121" s="9">
        <v>9.0380000000000003</v>
      </c>
      <c r="U121" s="9">
        <v>8.0649999999999995</v>
      </c>
      <c r="V121" s="9">
        <v>8.5749999999999993</v>
      </c>
      <c r="W121" s="9">
        <v>11.1</v>
      </c>
      <c r="X121" s="9">
        <v>9.6020000000000003</v>
      </c>
      <c r="Y121" s="9">
        <v>9.75</v>
      </c>
      <c r="Z121" s="9">
        <v>7.718</v>
      </c>
      <c r="AA121" s="9">
        <v>7.55</v>
      </c>
      <c r="AB121" s="9">
        <v>7.2380000000000004</v>
      </c>
      <c r="AC121" s="9">
        <v>7.9630000000000001</v>
      </c>
      <c r="AD121" s="9">
        <v>22.5</v>
      </c>
      <c r="AE121" s="9">
        <v>30.75</v>
      </c>
      <c r="AF121" s="9">
        <v>34.85</v>
      </c>
      <c r="AG121" s="9">
        <v>125.58</v>
      </c>
      <c r="AH121" s="9">
        <v>68.010000000000005</v>
      </c>
      <c r="AI121" s="9">
        <v>99.03</v>
      </c>
      <c r="AJ121" s="9">
        <f>(S121*Main!$H$43/Main!$I$42)+(AB121*Main!$H$44/Main!$I$42)+(Y121*Main!$H$45/Main!$I$42)+(AC121*Main!$H$46/Main!$I$42)+(AA121*Main!$H$47/Main!$I$42)+(F121*Main!$H$48/Main!$I$42)+(L121*Main!$H$49/Main!$I$42)</f>
        <v>9.874626000000001</v>
      </c>
    </row>
    <row r="122" spans="1:36" x14ac:dyDescent="0.3">
      <c r="A122" s="3">
        <v>44630</v>
      </c>
      <c r="B122" s="9">
        <v>7.5750000000000002</v>
      </c>
      <c r="C122" s="9">
        <v>9.5</v>
      </c>
      <c r="D122" s="9">
        <v>5.25</v>
      </c>
      <c r="E122" s="9">
        <v>11.55</v>
      </c>
      <c r="F122" s="9">
        <v>10.65</v>
      </c>
      <c r="G122" s="9">
        <v>8.5950000000000006</v>
      </c>
      <c r="H122" s="9">
        <v>10.295</v>
      </c>
      <c r="I122" s="9">
        <v>8.0570000000000004</v>
      </c>
      <c r="J122" s="9">
        <v>9.7249999999999996</v>
      </c>
      <c r="K122" s="9">
        <v>11.59</v>
      </c>
      <c r="L122" s="9">
        <v>10.65</v>
      </c>
      <c r="M122" s="9">
        <v>10.824999999999999</v>
      </c>
      <c r="N122" s="9">
        <v>10</v>
      </c>
      <c r="O122" s="9">
        <v>8.9499999999999993</v>
      </c>
      <c r="P122" s="9">
        <v>11.3</v>
      </c>
      <c r="Q122" s="9">
        <v>10.762</v>
      </c>
      <c r="R122" s="9">
        <v>7.05</v>
      </c>
      <c r="S122" s="9">
        <v>10.324999999999999</v>
      </c>
      <c r="T122" s="9">
        <v>8.6</v>
      </c>
      <c r="U122" s="9">
        <v>6.79</v>
      </c>
      <c r="V122" s="9">
        <v>8.0500000000000007</v>
      </c>
      <c r="W122" s="9">
        <v>10.35</v>
      </c>
      <c r="X122" s="9">
        <v>9.35</v>
      </c>
      <c r="Y122" s="9">
        <v>8.85</v>
      </c>
      <c r="Z122" s="9">
        <v>7.4880000000000004</v>
      </c>
      <c r="AA122" s="9">
        <v>7.39</v>
      </c>
      <c r="AB122" s="9">
        <v>6.9119999999999999</v>
      </c>
      <c r="AC122" s="9">
        <v>8.125</v>
      </c>
      <c r="AD122" s="9">
        <v>23.538</v>
      </c>
      <c r="AE122" s="9">
        <v>30.23</v>
      </c>
      <c r="AF122" s="9">
        <v>34.229999999999997</v>
      </c>
      <c r="AG122" s="9">
        <v>125.47</v>
      </c>
      <c r="AH122" s="9">
        <v>67.34</v>
      </c>
      <c r="AI122" s="9">
        <v>105.31</v>
      </c>
      <c r="AJ122" s="9">
        <f>(S122*Main!$H$43/Main!$I$42)+(AB122*Main!$H$44/Main!$I$42)+(Y122*Main!$H$45/Main!$I$42)+(AC122*Main!$H$46/Main!$I$42)+(AA122*Main!$H$47/Main!$I$42)+(F122*Main!$H$48/Main!$I$42)+(L122*Main!$H$49/Main!$I$42)</f>
        <v>9.3930970000000009</v>
      </c>
    </row>
    <row r="123" spans="1:36" x14ac:dyDescent="0.3">
      <c r="A123" s="3">
        <v>44629</v>
      </c>
      <c r="B123" s="9">
        <v>7.6</v>
      </c>
      <c r="C123" s="9">
        <v>9.8000000000000007</v>
      </c>
      <c r="D123" s="9">
        <v>5.1379999999999999</v>
      </c>
      <c r="E123" s="9">
        <v>11.725</v>
      </c>
      <c r="F123" s="9">
        <v>11.05</v>
      </c>
      <c r="G123" s="9">
        <v>8.6769999999999996</v>
      </c>
      <c r="H123" s="9">
        <v>10.385</v>
      </c>
      <c r="I123" s="9">
        <v>8.2550000000000008</v>
      </c>
      <c r="J123" s="9">
        <v>9.8130000000000006</v>
      </c>
      <c r="K123" s="9">
        <v>12.01</v>
      </c>
      <c r="L123" s="9">
        <v>10.863</v>
      </c>
      <c r="M123" s="9">
        <v>11.15</v>
      </c>
      <c r="N123" s="9">
        <v>10.15</v>
      </c>
      <c r="O123" s="9">
        <v>8.9749999999999996</v>
      </c>
      <c r="P123" s="9">
        <v>11.25</v>
      </c>
      <c r="Q123" s="9">
        <v>10.975</v>
      </c>
      <c r="R123" s="9">
        <v>6.9749999999999996</v>
      </c>
      <c r="S123" s="9">
        <v>10.425000000000001</v>
      </c>
      <c r="T123" s="9">
        <v>8.5749999999999993</v>
      </c>
      <c r="U123" s="9">
        <v>7.4969999999999999</v>
      </c>
      <c r="V123" s="9">
        <v>8.0250000000000004</v>
      </c>
      <c r="W123" s="9">
        <v>11.45</v>
      </c>
      <c r="X123" s="9">
        <v>9.032</v>
      </c>
      <c r="Y123" s="9">
        <v>8.8249999999999993</v>
      </c>
      <c r="Z123" s="9">
        <v>7.75</v>
      </c>
      <c r="AA123" s="9">
        <v>7.65</v>
      </c>
      <c r="AB123" s="9">
        <v>7.1</v>
      </c>
      <c r="AC123" s="9">
        <v>8.1750000000000007</v>
      </c>
      <c r="AD123" s="9">
        <v>25.25</v>
      </c>
      <c r="AE123" s="9">
        <v>32.450000000000003</v>
      </c>
      <c r="AF123" s="9">
        <v>35.340000000000003</v>
      </c>
      <c r="AG123" s="9">
        <v>130.86000000000001</v>
      </c>
      <c r="AH123" s="9">
        <v>73.25</v>
      </c>
      <c r="AI123" s="9">
        <v>110.9</v>
      </c>
      <c r="AJ123" s="9">
        <f>(S123*Main!$H$43/Main!$I$42)+(AB123*Main!$H$44/Main!$I$42)+(Y123*Main!$H$45/Main!$I$42)+(AC123*Main!$H$46/Main!$I$42)+(AA123*Main!$H$47/Main!$I$42)+(F123*Main!$H$48/Main!$I$42)+(L123*Main!$H$49/Main!$I$42)</f>
        <v>9.5000730000000004</v>
      </c>
    </row>
    <row r="124" spans="1:36" x14ac:dyDescent="0.3">
      <c r="A124" s="3">
        <v>44628</v>
      </c>
      <c r="B124" s="9">
        <v>8.25</v>
      </c>
      <c r="C124" s="9">
        <v>10.75</v>
      </c>
      <c r="D124" s="9">
        <v>5.4379999999999997</v>
      </c>
      <c r="E124" s="9">
        <v>12.9</v>
      </c>
      <c r="F124" s="9">
        <v>11.738</v>
      </c>
      <c r="G124" s="9">
        <v>9.3249999999999993</v>
      </c>
      <c r="H124" s="9">
        <v>11.407999999999999</v>
      </c>
      <c r="I124" s="9">
        <v>9.7100000000000009</v>
      </c>
      <c r="J124" s="9">
        <v>10.612</v>
      </c>
      <c r="K124" s="9">
        <v>13.077</v>
      </c>
      <c r="L124" s="9">
        <v>11.725</v>
      </c>
      <c r="M124" s="9">
        <v>11.775</v>
      </c>
      <c r="N124" s="9">
        <v>10.5</v>
      </c>
      <c r="O124" s="9">
        <v>9.2750000000000004</v>
      </c>
      <c r="P124" s="9">
        <v>12.712999999999999</v>
      </c>
      <c r="Q124" s="9">
        <v>11.663</v>
      </c>
      <c r="R124" s="9">
        <v>7.1</v>
      </c>
      <c r="S124" s="9">
        <v>10.712</v>
      </c>
      <c r="T124" s="9">
        <v>9.2249999999999996</v>
      </c>
      <c r="U124" s="9">
        <v>7.55</v>
      </c>
      <c r="V124" s="9">
        <v>8.5</v>
      </c>
      <c r="W124" s="9">
        <v>11.425000000000001</v>
      </c>
      <c r="X124" s="9">
        <v>10.5</v>
      </c>
      <c r="Y124" s="9">
        <v>9.7249999999999996</v>
      </c>
      <c r="Z124" s="9">
        <v>8.4529999999999994</v>
      </c>
      <c r="AA124" s="9">
        <v>8.1750000000000007</v>
      </c>
      <c r="AB124" s="9">
        <v>7.85</v>
      </c>
      <c r="AC124" s="9">
        <v>8.7750000000000004</v>
      </c>
      <c r="AD124" s="9">
        <v>26.62</v>
      </c>
      <c r="AE124" s="9">
        <v>35.130000000000003</v>
      </c>
      <c r="AF124" s="9">
        <v>38.020000000000003</v>
      </c>
      <c r="AG124" s="9">
        <v>139.71</v>
      </c>
      <c r="AH124" s="9">
        <v>75.819999999999993</v>
      </c>
      <c r="AI124" s="9">
        <v>133.37</v>
      </c>
      <c r="AJ124" s="9">
        <f>(S124*Main!$H$43/Main!$I$42)+(AB124*Main!$H$44/Main!$I$42)+(Y124*Main!$H$45/Main!$I$42)+(AC124*Main!$H$46/Main!$I$42)+(AA124*Main!$H$47/Main!$I$42)+(F124*Main!$H$48/Main!$I$42)+(L124*Main!$H$49/Main!$I$42)</f>
        <v>9.9805350000000015</v>
      </c>
    </row>
    <row r="125" spans="1:36" x14ac:dyDescent="0.3">
      <c r="A125" s="3">
        <v>44627</v>
      </c>
      <c r="B125" s="9">
        <v>7.9</v>
      </c>
      <c r="C125" s="9">
        <v>10.813000000000001</v>
      </c>
      <c r="D125" s="9">
        <v>5.4130000000000003</v>
      </c>
      <c r="E125" s="9">
        <v>12.824999999999999</v>
      </c>
      <c r="F125" s="9">
        <v>11.613</v>
      </c>
      <c r="G125" s="9">
        <v>9.8420000000000005</v>
      </c>
      <c r="H125" s="9">
        <v>11.792</v>
      </c>
      <c r="I125" s="9">
        <v>9.5299999999999994</v>
      </c>
      <c r="J125" s="9">
        <v>10.5</v>
      </c>
      <c r="K125" s="9">
        <v>13.32</v>
      </c>
      <c r="L125" s="9">
        <v>11.475</v>
      </c>
      <c r="M125" s="9">
        <v>12.375</v>
      </c>
      <c r="N125" s="9">
        <v>11.25</v>
      </c>
      <c r="O125" s="9">
        <v>10</v>
      </c>
      <c r="P125" s="9">
        <v>13.813000000000001</v>
      </c>
      <c r="Q125" s="9">
        <v>12.35</v>
      </c>
      <c r="R125" s="9">
        <v>7.9850000000000003</v>
      </c>
      <c r="S125" s="9">
        <v>12.275</v>
      </c>
      <c r="T125" s="9">
        <v>9.35</v>
      </c>
      <c r="U125" s="9">
        <v>8.7100000000000009</v>
      </c>
      <c r="V125" s="9">
        <v>9.1999999999999993</v>
      </c>
      <c r="W125" s="9">
        <v>12.35</v>
      </c>
      <c r="X125" s="9">
        <v>10.98</v>
      </c>
      <c r="Y125" s="9">
        <v>10.7</v>
      </c>
      <c r="Z125" s="9">
        <v>8.99</v>
      </c>
      <c r="AA125" s="9">
        <v>8.73</v>
      </c>
      <c r="AB125" s="9">
        <v>8.1750000000000007</v>
      </c>
      <c r="AC125" s="9">
        <v>8.85</v>
      </c>
      <c r="AD125" s="9">
        <v>25.475000000000001</v>
      </c>
      <c r="AE125" s="9">
        <v>36.450000000000003</v>
      </c>
      <c r="AF125" s="9">
        <v>38.729999999999997</v>
      </c>
      <c r="AG125" s="9">
        <v>133.66</v>
      </c>
      <c r="AH125" s="9">
        <v>78.91</v>
      </c>
      <c r="AI125" s="9">
        <v>140.03</v>
      </c>
      <c r="AJ125" s="9">
        <f>(S125*Main!$H$43/Main!$I$42)+(AB125*Main!$H$44/Main!$I$42)+(Y125*Main!$H$45/Main!$I$42)+(AC125*Main!$H$46/Main!$I$42)+(AA125*Main!$H$47/Main!$I$42)+(F125*Main!$H$48/Main!$I$42)+(L125*Main!$H$49/Main!$I$42)</f>
        <v>11.059978000000003</v>
      </c>
    </row>
    <row r="126" spans="1:36" x14ac:dyDescent="0.3">
      <c r="A126" s="3">
        <v>44624</v>
      </c>
      <c r="B126" s="9">
        <v>7.3630000000000004</v>
      </c>
      <c r="C126" s="9">
        <v>10.063000000000001</v>
      </c>
      <c r="D126" s="9">
        <v>5.05</v>
      </c>
      <c r="E126" s="9">
        <v>12.4</v>
      </c>
      <c r="F126" s="9">
        <v>11.025</v>
      </c>
      <c r="G126" s="9">
        <v>9.1270000000000007</v>
      </c>
      <c r="H126" s="9">
        <v>11.358000000000001</v>
      </c>
      <c r="I126" s="9">
        <v>8.5399999999999991</v>
      </c>
      <c r="J126" s="9">
        <v>9.7880000000000003</v>
      </c>
      <c r="K126" s="9">
        <v>12.61</v>
      </c>
      <c r="L126" s="9">
        <v>10.875</v>
      </c>
      <c r="M126" s="9">
        <v>10.288</v>
      </c>
      <c r="N126" s="9">
        <v>9.5749999999999993</v>
      </c>
      <c r="O126" s="9">
        <v>9.4250000000000007</v>
      </c>
      <c r="P126" s="9">
        <v>12.875</v>
      </c>
      <c r="Q126" s="9">
        <v>10.288</v>
      </c>
      <c r="R126" s="9">
        <v>7.4119999999999999</v>
      </c>
      <c r="S126" s="9">
        <v>10.875</v>
      </c>
      <c r="T126" s="9">
        <v>8.5</v>
      </c>
      <c r="U126" s="9">
        <v>7.9630000000000001</v>
      </c>
      <c r="V126" s="9">
        <v>8.4499999999999993</v>
      </c>
      <c r="W126" s="9">
        <v>11.375</v>
      </c>
      <c r="X126" s="9">
        <v>8.5</v>
      </c>
      <c r="Y126" s="9">
        <v>9.6</v>
      </c>
      <c r="Z126" s="9">
        <v>8.1430000000000007</v>
      </c>
      <c r="AA126" s="9">
        <v>7.4249999999999998</v>
      </c>
      <c r="AB126" s="9">
        <v>8.15</v>
      </c>
      <c r="AC126" s="9">
        <v>8.1880000000000006</v>
      </c>
      <c r="AD126" s="9">
        <v>22</v>
      </c>
      <c r="AE126" s="9">
        <v>31.98</v>
      </c>
      <c r="AF126" s="9">
        <v>34.89</v>
      </c>
      <c r="AG126" s="9">
        <v>127.85</v>
      </c>
      <c r="AH126" s="9">
        <v>77.290000000000006</v>
      </c>
      <c r="AI126" s="9">
        <v>131.82</v>
      </c>
      <c r="AJ126" s="9">
        <f>(S126*Main!$H$43/Main!$I$42)+(AB126*Main!$H$44/Main!$I$42)+(Y126*Main!$H$45/Main!$I$42)+(AC126*Main!$H$46/Main!$I$42)+(AA126*Main!$H$47/Main!$I$42)+(F126*Main!$H$48/Main!$I$42)+(L126*Main!$H$49/Main!$I$42)</f>
        <v>9.9871079999999992</v>
      </c>
    </row>
    <row r="127" spans="1:36" x14ac:dyDescent="0.3">
      <c r="A127" s="3">
        <v>44623</v>
      </c>
      <c r="B127" s="9">
        <v>7</v>
      </c>
      <c r="C127" s="9">
        <v>9.3000000000000007</v>
      </c>
      <c r="D127" s="9">
        <v>4.9000000000000004</v>
      </c>
      <c r="E127" s="9">
        <v>11.438000000000001</v>
      </c>
      <c r="F127" s="9">
        <v>10.574999999999999</v>
      </c>
      <c r="G127" s="9">
        <v>8.4600000000000009</v>
      </c>
      <c r="H127" s="9">
        <v>10.172000000000001</v>
      </c>
      <c r="I127" s="9">
        <v>8.08</v>
      </c>
      <c r="J127" s="9">
        <v>9.1999999999999993</v>
      </c>
      <c r="K127" s="9">
        <v>12.65</v>
      </c>
      <c r="L127" s="9">
        <v>10.45</v>
      </c>
      <c r="M127" s="9">
        <v>8.7750000000000004</v>
      </c>
      <c r="N127" s="9">
        <v>8.3249999999999993</v>
      </c>
      <c r="O127" s="9">
        <v>7.875</v>
      </c>
      <c r="P127" s="9">
        <v>10.65</v>
      </c>
      <c r="Q127" s="9">
        <v>8.65</v>
      </c>
      <c r="R127" s="9">
        <v>6.35</v>
      </c>
      <c r="S127" s="9">
        <v>9.2379999999999995</v>
      </c>
      <c r="T127" s="9">
        <v>7.55</v>
      </c>
      <c r="U127" s="9">
        <v>7.1</v>
      </c>
      <c r="V127" s="9">
        <v>7.55</v>
      </c>
      <c r="W127" s="9">
        <v>9.7750000000000004</v>
      </c>
      <c r="X127" s="9">
        <v>7.89</v>
      </c>
      <c r="Y127" s="9">
        <v>8.4749999999999996</v>
      </c>
      <c r="Z127" s="9">
        <v>7.2480000000000002</v>
      </c>
      <c r="AA127" s="9">
        <v>7</v>
      </c>
      <c r="AB127" s="9">
        <v>7.3</v>
      </c>
      <c r="AC127" s="9">
        <v>7.6520000000000001</v>
      </c>
      <c r="AD127" s="9">
        <v>18.295000000000002</v>
      </c>
      <c r="AE127" s="9">
        <v>30.48</v>
      </c>
      <c r="AF127" s="9">
        <v>33.340000000000003</v>
      </c>
      <c r="AG127" s="9">
        <v>122.36</v>
      </c>
      <c r="AH127" s="9">
        <v>64.37</v>
      </c>
      <c r="AI127" s="9">
        <v>115.18</v>
      </c>
      <c r="AJ127" s="9">
        <f>(S127*Main!$H$43/Main!$I$42)+(AB127*Main!$H$44/Main!$I$42)+(Y127*Main!$H$45/Main!$I$42)+(AC127*Main!$H$46/Main!$I$42)+(AA127*Main!$H$47/Main!$I$42)+(F127*Main!$H$48/Main!$I$42)+(L127*Main!$H$49/Main!$I$42)</f>
        <v>8.7122700000000002</v>
      </c>
    </row>
    <row r="128" spans="1:36" x14ac:dyDescent="0.3">
      <c r="A128" s="3">
        <v>44622</v>
      </c>
      <c r="B128" s="9">
        <v>6.9749999999999996</v>
      </c>
      <c r="C128" s="9">
        <v>9.75</v>
      </c>
      <c r="D128" s="9">
        <v>4.8</v>
      </c>
      <c r="E128" s="9">
        <v>11.788</v>
      </c>
      <c r="F128" s="9">
        <v>10.775</v>
      </c>
      <c r="G128" s="9">
        <v>8.4320000000000004</v>
      </c>
      <c r="H128" s="9">
        <v>10.029999999999999</v>
      </c>
      <c r="I128" s="9">
        <v>7.7350000000000003</v>
      </c>
      <c r="J128" s="9">
        <v>9.5749999999999993</v>
      </c>
      <c r="K128" s="9">
        <v>12.257</v>
      </c>
      <c r="L128" s="9">
        <v>10.725</v>
      </c>
      <c r="M128" s="9">
        <v>8.5749999999999993</v>
      </c>
      <c r="N128" s="9">
        <v>8.35</v>
      </c>
      <c r="O128" s="9">
        <v>8.35</v>
      </c>
      <c r="P128" s="9">
        <v>10.733000000000001</v>
      </c>
      <c r="Q128" s="9">
        <v>8.5129999999999999</v>
      </c>
      <c r="R128" s="9">
        <v>6.5</v>
      </c>
      <c r="S128" s="9">
        <v>9.2249999999999996</v>
      </c>
      <c r="T128" s="9">
        <v>7.4880000000000004</v>
      </c>
      <c r="U128" s="9">
        <v>7.3520000000000003</v>
      </c>
      <c r="V128" s="9">
        <v>7.625</v>
      </c>
      <c r="W128" s="9">
        <v>10.087</v>
      </c>
      <c r="X128" s="9">
        <v>7.8780000000000001</v>
      </c>
      <c r="Y128" s="9">
        <v>8.6880000000000006</v>
      </c>
      <c r="Z128" s="9">
        <v>7.4619999999999997</v>
      </c>
      <c r="AA128" s="9">
        <v>7.3</v>
      </c>
      <c r="AB128" s="9">
        <v>7.1749999999999998</v>
      </c>
      <c r="AC128" s="9">
        <v>7.4</v>
      </c>
      <c r="AD128" s="9">
        <v>18.8</v>
      </c>
      <c r="AE128" s="9">
        <v>30.74</v>
      </c>
      <c r="AF128" s="9">
        <v>33.049999999999997</v>
      </c>
      <c r="AG128" s="9">
        <v>124.92</v>
      </c>
      <c r="AH128" s="9">
        <v>61.53</v>
      </c>
      <c r="AI128" s="9">
        <v>110.28</v>
      </c>
      <c r="AJ128" s="9">
        <f>(S128*Main!$H$43/Main!$I$42)+(AB128*Main!$H$44/Main!$I$42)+(Y128*Main!$H$45/Main!$I$42)+(AC128*Main!$H$46/Main!$I$42)+(AA128*Main!$H$47/Main!$I$42)+(F128*Main!$H$48/Main!$I$42)+(L128*Main!$H$49/Main!$I$42)</f>
        <v>8.7109719999999999</v>
      </c>
    </row>
    <row r="129" spans="1:36" x14ac:dyDescent="0.3">
      <c r="A129" s="3">
        <v>44621</v>
      </c>
      <c r="B129" s="9">
        <v>7.3250000000000002</v>
      </c>
      <c r="C129" s="9">
        <v>10</v>
      </c>
      <c r="D129" s="9">
        <v>5.0250000000000004</v>
      </c>
      <c r="E129" s="9">
        <v>12.225</v>
      </c>
      <c r="F129" s="9">
        <v>11.175000000000001</v>
      </c>
      <c r="G129" s="9">
        <v>8.9169999999999998</v>
      </c>
      <c r="H129" s="9">
        <v>10.79</v>
      </c>
      <c r="I129" s="9">
        <v>8.0120000000000005</v>
      </c>
      <c r="J129" s="9">
        <v>9.85</v>
      </c>
      <c r="K129" s="9">
        <v>13.31</v>
      </c>
      <c r="L129" s="9">
        <v>11.038</v>
      </c>
      <c r="M129" s="9">
        <v>8.9250000000000007</v>
      </c>
      <c r="N129" s="9">
        <v>8.375</v>
      </c>
      <c r="O129" s="9">
        <v>7.9119999999999999</v>
      </c>
      <c r="P129" s="9">
        <v>11.327999999999999</v>
      </c>
      <c r="Q129" s="9">
        <v>8.7249999999999996</v>
      </c>
      <c r="R129" s="9">
        <v>6.6980000000000004</v>
      </c>
      <c r="S129" s="9">
        <v>10.1</v>
      </c>
      <c r="T129" s="9">
        <v>7.85</v>
      </c>
      <c r="U129" s="9">
        <v>7.5819999999999999</v>
      </c>
      <c r="V129" s="9">
        <v>7.8250000000000002</v>
      </c>
      <c r="W129" s="9">
        <v>10.6</v>
      </c>
      <c r="X129" s="9">
        <v>8.0399999999999991</v>
      </c>
      <c r="Y129" s="9">
        <v>9.15</v>
      </c>
      <c r="Z129" s="9">
        <v>7.82</v>
      </c>
      <c r="AA129" s="9">
        <v>7.7850000000000001</v>
      </c>
      <c r="AB129" s="9">
        <v>7.7</v>
      </c>
      <c r="AC129" s="9">
        <v>7.9180000000000001</v>
      </c>
      <c r="AD129" s="9">
        <v>16.690000000000001</v>
      </c>
      <c r="AE129" s="9">
        <v>33.32</v>
      </c>
      <c r="AF129" s="9">
        <v>35.22</v>
      </c>
      <c r="AG129" s="9">
        <v>132.80000000000001</v>
      </c>
      <c r="AH129" s="9">
        <v>61.43</v>
      </c>
      <c r="AI129" s="9">
        <v>118.26</v>
      </c>
      <c r="AJ129" s="9">
        <f>(S129*Main!$H$43/Main!$I$42)+(AB129*Main!$H$44/Main!$I$42)+(Y129*Main!$H$45/Main!$I$42)+(AC129*Main!$H$46/Main!$I$42)+(AA129*Main!$H$47/Main!$I$42)+(F129*Main!$H$48/Main!$I$42)+(L129*Main!$H$49/Main!$I$42)</f>
        <v>9.4209209999999981</v>
      </c>
    </row>
    <row r="130" spans="1:36" x14ac:dyDescent="0.3">
      <c r="A130" s="3">
        <v>44620</v>
      </c>
      <c r="B130" s="9">
        <v>7.3</v>
      </c>
      <c r="C130" s="9">
        <v>9.5380000000000003</v>
      </c>
      <c r="D130" s="9">
        <v>5.125</v>
      </c>
      <c r="E130" s="9">
        <v>11.7</v>
      </c>
      <c r="F130" s="9">
        <v>10.775</v>
      </c>
      <c r="G130" s="9">
        <v>7.9450000000000003</v>
      </c>
      <c r="H130" s="9">
        <v>9.798</v>
      </c>
      <c r="I130" s="9">
        <v>8.11</v>
      </c>
      <c r="J130" s="9">
        <v>9.3000000000000007</v>
      </c>
      <c r="K130" s="9">
        <v>12.6</v>
      </c>
      <c r="L130" s="9">
        <v>10.6</v>
      </c>
      <c r="M130" s="9">
        <v>8.3249999999999993</v>
      </c>
      <c r="N130" s="9">
        <v>7.15</v>
      </c>
      <c r="O130" s="9">
        <v>7.15</v>
      </c>
      <c r="P130" s="9">
        <v>10.025</v>
      </c>
      <c r="Q130" s="9">
        <v>8.1750000000000007</v>
      </c>
      <c r="R130" s="9">
        <v>6.4880000000000004</v>
      </c>
      <c r="S130" s="9">
        <v>8.5749999999999993</v>
      </c>
      <c r="T130" s="9">
        <v>7.5</v>
      </c>
      <c r="U130" s="9">
        <v>6.78</v>
      </c>
      <c r="V130" s="9">
        <v>7.375</v>
      </c>
      <c r="W130" s="9">
        <v>9.3000000000000007</v>
      </c>
      <c r="X130" s="9">
        <v>7.55</v>
      </c>
      <c r="Y130" s="9">
        <v>7.7619999999999996</v>
      </c>
      <c r="Z130" s="9">
        <v>7.15</v>
      </c>
      <c r="AA130" s="9">
        <v>6.9450000000000003</v>
      </c>
      <c r="AB130" s="9">
        <v>6.95</v>
      </c>
      <c r="AC130" s="9">
        <v>7.2</v>
      </c>
      <c r="AD130" s="9">
        <v>16.605</v>
      </c>
      <c r="AE130" s="9">
        <v>30.15</v>
      </c>
      <c r="AF130" s="9">
        <v>32.72</v>
      </c>
      <c r="AG130" s="9">
        <v>123.64</v>
      </c>
      <c r="AH130" s="9">
        <v>52.5</v>
      </c>
      <c r="AI130" s="9">
        <v>100.4</v>
      </c>
      <c r="AJ130" s="9">
        <f>(S130*Main!$H$43/Main!$I$42)+(AB130*Main!$H$44/Main!$I$42)+(Y130*Main!$H$45/Main!$I$42)+(AC130*Main!$H$46/Main!$I$42)+(AA130*Main!$H$47/Main!$I$42)+(F130*Main!$H$48/Main!$I$42)+(L130*Main!$H$49/Main!$I$42)</f>
        <v>8.1621729999999992</v>
      </c>
    </row>
    <row r="131" spans="1:36" x14ac:dyDescent="0.3">
      <c r="A131" s="3">
        <v>44617</v>
      </c>
      <c r="B131" s="9">
        <v>6.9249999999999998</v>
      </c>
      <c r="C131" s="9">
        <v>8.75</v>
      </c>
      <c r="D131" s="9">
        <v>4.95</v>
      </c>
      <c r="E131" s="9">
        <v>11</v>
      </c>
      <c r="F131" s="9">
        <v>10.1</v>
      </c>
      <c r="G131" s="9">
        <v>7.98</v>
      </c>
      <c r="H131" s="9">
        <v>9.4550000000000001</v>
      </c>
      <c r="I131" s="9">
        <v>7.3230000000000004</v>
      </c>
      <c r="J131" s="9">
        <v>8.5879999999999992</v>
      </c>
      <c r="K131" s="9">
        <v>11.438000000000001</v>
      </c>
      <c r="L131" s="9">
        <v>9.9250000000000007</v>
      </c>
      <c r="M131" s="9">
        <v>7.9</v>
      </c>
      <c r="N131" s="9">
        <v>6.5250000000000004</v>
      </c>
      <c r="O131" s="9">
        <v>5.8250000000000002</v>
      </c>
      <c r="P131" s="9">
        <v>8.7029999999999994</v>
      </c>
      <c r="Q131" s="9">
        <v>7.65</v>
      </c>
      <c r="R131" s="9">
        <v>5.8550000000000004</v>
      </c>
      <c r="S131" s="9">
        <v>7.0250000000000004</v>
      </c>
      <c r="T131" s="9">
        <v>7.0750000000000002</v>
      </c>
      <c r="U131" s="9">
        <v>6.27</v>
      </c>
      <c r="V131" s="9">
        <v>6.55</v>
      </c>
      <c r="W131" s="9">
        <v>8.35</v>
      </c>
      <c r="X131" s="9">
        <v>7.0579999999999998</v>
      </c>
      <c r="Y131" s="9">
        <v>6.8</v>
      </c>
      <c r="Z131" s="9">
        <v>6.06</v>
      </c>
      <c r="AA131" s="9">
        <v>6.1</v>
      </c>
      <c r="AB131" s="9">
        <v>6.4</v>
      </c>
      <c r="AC131" s="9">
        <v>6.7</v>
      </c>
      <c r="AD131" s="9">
        <v>14.887</v>
      </c>
      <c r="AE131" s="9">
        <v>27.59</v>
      </c>
      <c r="AF131" s="9">
        <v>31.19</v>
      </c>
      <c r="AG131" s="9">
        <v>117.76</v>
      </c>
      <c r="AH131" s="9">
        <v>49.5</v>
      </c>
      <c r="AI131" s="9">
        <v>93.34</v>
      </c>
      <c r="AJ131" s="9">
        <f>(S131*Main!$H$43/Main!$I$42)+(AB131*Main!$H$44/Main!$I$42)+(Y131*Main!$H$45/Main!$I$42)+(AC131*Main!$H$46/Main!$I$42)+(AA131*Main!$H$47/Main!$I$42)+(F131*Main!$H$48/Main!$I$42)+(L131*Main!$H$49/Main!$I$42)</f>
        <v>6.9758250000000004</v>
      </c>
    </row>
    <row r="132" spans="1:36" x14ac:dyDescent="0.3">
      <c r="A132" s="3">
        <v>44616</v>
      </c>
      <c r="B132" s="9">
        <v>7.125</v>
      </c>
      <c r="C132" s="9">
        <v>9.375</v>
      </c>
      <c r="D132" s="9">
        <v>5.2249999999999996</v>
      </c>
      <c r="E132" s="9">
        <v>11.8</v>
      </c>
      <c r="F132" s="9">
        <v>10.55</v>
      </c>
      <c r="G132" s="9">
        <v>8.2379999999999995</v>
      </c>
      <c r="H132" s="9">
        <v>10.193</v>
      </c>
      <c r="I132" s="9">
        <v>7.782</v>
      </c>
      <c r="J132" s="9">
        <v>9.2370000000000001</v>
      </c>
      <c r="K132" s="9">
        <v>12.122999999999999</v>
      </c>
      <c r="L132" s="9">
        <v>10.45</v>
      </c>
      <c r="M132" s="9">
        <v>8.25</v>
      </c>
      <c r="N132" s="9">
        <v>6.8</v>
      </c>
      <c r="O132" s="9">
        <v>6.4749999999999996</v>
      </c>
      <c r="P132" s="9">
        <v>9.452</v>
      </c>
      <c r="Q132" s="9">
        <v>8.2129999999999992</v>
      </c>
      <c r="R132" s="9">
        <v>6.0629999999999997</v>
      </c>
      <c r="S132" s="9">
        <v>7.45</v>
      </c>
      <c r="T132" s="9">
        <v>7.4</v>
      </c>
      <c r="U132" s="9">
        <v>6.8979999999999997</v>
      </c>
      <c r="V132" s="9">
        <v>7.05</v>
      </c>
      <c r="W132" s="9">
        <v>8.7880000000000003</v>
      </c>
      <c r="X132" s="9">
        <v>7.5970000000000004</v>
      </c>
      <c r="Y132" s="9">
        <v>7.45</v>
      </c>
      <c r="Z132" s="9">
        <v>6.625</v>
      </c>
      <c r="AA132" s="9">
        <v>6.5049999999999999</v>
      </c>
      <c r="AB132" s="9">
        <v>6.75</v>
      </c>
      <c r="AC132" s="9">
        <v>7.25</v>
      </c>
      <c r="AD132" s="9">
        <v>15.887</v>
      </c>
      <c r="AE132" s="9">
        <v>30.32</v>
      </c>
      <c r="AF132" s="9">
        <v>34.020000000000003</v>
      </c>
      <c r="AG132" s="9">
        <v>128.5</v>
      </c>
      <c r="AH132" s="9">
        <v>49.04</v>
      </c>
      <c r="AI132" s="9">
        <v>100.75</v>
      </c>
      <c r="AJ132" s="9">
        <f>(S132*Main!$H$43/Main!$I$42)+(AB132*Main!$H$44/Main!$I$42)+(Y132*Main!$H$45/Main!$I$42)+(AC132*Main!$H$46/Main!$I$42)+(AA132*Main!$H$47/Main!$I$42)+(F132*Main!$H$48/Main!$I$42)+(L132*Main!$H$49/Main!$I$42)</f>
        <v>7.4306799999999997</v>
      </c>
    </row>
    <row r="133" spans="1:36" x14ac:dyDescent="0.3">
      <c r="A133" s="3">
        <v>44615</v>
      </c>
      <c r="B133" s="9">
        <v>6.9130000000000003</v>
      </c>
      <c r="C133" s="9">
        <v>8.6999999999999993</v>
      </c>
      <c r="D133" s="9">
        <v>5.0999999999999996</v>
      </c>
      <c r="E133" s="9">
        <v>10.95</v>
      </c>
      <c r="F133" s="9">
        <v>10.137</v>
      </c>
      <c r="G133" s="9">
        <v>7.9119999999999999</v>
      </c>
      <c r="H133" s="9">
        <v>9.6349999999999998</v>
      </c>
      <c r="I133" s="9">
        <v>7.49</v>
      </c>
      <c r="J133" s="9">
        <v>8.5500000000000007</v>
      </c>
      <c r="K133" s="9">
        <v>11.473000000000001</v>
      </c>
      <c r="L133" s="9">
        <v>9.875</v>
      </c>
      <c r="M133" s="9">
        <v>7.9249999999999998</v>
      </c>
      <c r="N133" s="9">
        <v>6.55</v>
      </c>
      <c r="O133" s="9">
        <v>5.875</v>
      </c>
      <c r="P133" s="9">
        <v>8.6</v>
      </c>
      <c r="Q133" s="9">
        <v>7.7130000000000001</v>
      </c>
      <c r="R133" s="9">
        <v>5.96</v>
      </c>
      <c r="S133" s="9">
        <v>7.05</v>
      </c>
      <c r="T133" s="9">
        <v>7.05</v>
      </c>
      <c r="U133" s="9">
        <v>6.3250000000000002</v>
      </c>
      <c r="V133" s="9">
        <v>6.4</v>
      </c>
      <c r="W133" s="9">
        <v>7.875</v>
      </c>
      <c r="X133" s="9">
        <v>6.9950000000000001</v>
      </c>
      <c r="Y133" s="9">
        <v>6.7</v>
      </c>
      <c r="Z133" s="9">
        <v>6.2450000000000001</v>
      </c>
      <c r="AA133" s="9">
        <v>6.3</v>
      </c>
      <c r="AB133" s="9">
        <v>6.4</v>
      </c>
      <c r="AC133" s="9">
        <v>6.9</v>
      </c>
      <c r="AD133" s="9">
        <v>14.65</v>
      </c>
      <c r="AE133" s="9">
        <v>31.02</v>
      </c>
      <c r="AF133" s="9">
        <v>35.270000000000003</v>
      </c>
      <c r="AG133" s="9">
        <v>131.24</v>
      </c>
      <c r="AH133" s="9">
        <v>50.51</v>
      </c>
      <c r="AI133" s="9">
        <v>95.15</v>
      </c>
      <c r="AJ133" s="9">
        <f>(S133*Main!$H$43/Main!$I$42)+(AB133*Main!$H$44/Main!$I$42)+(Y133*Main!$H$45/Main!$I$42)+(AC133*Main!$H$46/Main!$I$42)+(AA133*Main!$H$47/Main!$I$42)+(F133*Main!$H$48/Main!$I$42)+(L133*Main!$H$49/Main!$I$42)</f>
        <v>7.0034519999999993</v>
      </c>
    </row>
    <row r="134" spans="1:36" x14ac:dyDescent="0.3">
      <c r="A134" s="3">
        <v>44614</v>
      </c>
      <c r="B134" s="9">
        <v>6.9249999999999998</v>
      </c>
      <c r="C134" s="9">
        <v>8.8249999999999993</v>
      </c>
      <c r="D134" s="9">
        <v>5.3129999999999997</v>
      </c>
      <c r="E134" s="9">
        <v>11.15</v>
      </c>
      <c r="F134" s="9">
        <v>10.154999999999999</v>
      </c>
      <c r="G134" s="9">
        <v>8.0229999999999997</v>
      </c>
      <c r="H134" s="9">
        <v>9.93</v>
      </c>
      <c r="I134" s="9">
        <v>7.6050000000000004</v>
      </c>
      <c r="J134" s="9">
        <v>8.8130000000000006</v>
      </c>
      <c r="K134" s="9">
        <v>11.76</v>
      </c>
      <c r="L134" s="9">
        <v>10.137</v>
      </c>
      <c r="M134" s="9">
        <v>8.0250000000000004</v>
      </c>
      <c r="N134" s="9">
        <v>6.7249999999999996</v>
      </c>
      <c r="O134" s="9">
        <v>5.75</v>
      </c>
      <c r="P134" s="9">
        <v>8.84</v>
      </c>
      <c r="Q134" s="9">
        <v>8</v>
      </c>
      <c r="R134" s="9">
        <v>5.87</v>
      </c>
      <c r="S134" s="9">
        <v>7.1130000000000004</v>
      </c>
      <c r="T134" s="9">
        <v>6.9379999999999997</v>
      </c>
      <c r="U134" s="9">
        <v>6.37</v>
      </c>
      <c r="V134" s="9">
        <v>6.3250000000000002</v>
      </c>
      <c r="W134" s="9">
        <v>8.15</v>
      </c>
      <c r="X134" s="9">
        <v>7.0570000000000004</v>
      </c>
      <c r="Y134" s="9">
        <v>6.75</v>
      </c>
      <c r="Z134" s="9">
        <v>6.3680000000000003</v>
      </c>
      <c r="AA134" s="9">
        <v>6.35</v>
      </c>
      <c r="AB134" s="9">
        <v>6.7</v>
      </c>
      <c r="AC134" s="9">
        <v>7.0250000000000004</v>
      </c>
      <c r="AD134" s="9">
        <v>15.28</v>
      </c>
      <c r="AE134" s="9">
        <v>28.81</v>
      </c>
      <c r="AF134" s="9">
        <v>33.130000000000003</v>
      </c>
      <c r="AG134" s="9">
        <v>130.69</v>
      </c>
      <c r="AH134" s="9">
        <v>50.11</v>
      </c>
      <c r="AI134" s="9">
        <v>95.54</v>
      </c>
      <c r="AJ134" s="9">
        <f>(S134*Main!$H$43/Main!$I$42)+(AB134*Main!$H$44/Main!$I$42)+(Y134*Main!$H$45/Main!$I$42)+(AC134*Main!$H$46/Main!$I$42)+(AA134*Main!$H$47/Main!$I$42)+(F134*Main!$H$48/Main!$I$42)+(L134*Main!$H$49/Main!$I$42)</f>
        <v>7.1055450000000002</v>
      </c>
    </row>
    <row r="135" spans="1:36" x14ac:dyDescent="0.3">
      <c r="A135" s="3">
        <v>44610</v>
      </c>
      <c r="B135" s="9">
        <v>7</v>
      </c>
      <c r="C135" s="9">
        <v>9.1129999999999995</v>
      </c>
      <c r="D135" s="9">
        <v>5.5750000000000002</v>
      </c>
      <c r="E135" s="9">
        <v>11.3</v>
      </c>
      <c r="F135" s="9">
        <v>10.488</v>
      </c>
      <c r="G135" s="9">
        <v>8.16</v>
      </c>
      <c r="H135" s="9">
        <v>10.365</v>
      </c>
      <c r="I135" s="9">
        <v>8.2100000000000009</v>
      </c>
      <c r="J135" s="9">
        <v>9.0879999999999992</v>
      </c>
      <c r="K135" s="9">
        <v>12.058</v>
      </c>
      <c r="L135" s="9">
        <v>10.3</v>
      </c>
      <c r="M135" s="9">
        <v>8.4</v>
      </c>
      <c r="N135" s="9">
        <v>6.9749999999999996</v>
      </c>
      <c r="O135" s="9">
        <v>5.65</v>
      </c>
      <c r="P135" s="9">
        <v>8.5749999999999993</v>
      </c>
      <c r="Q135" s="9">
        <v>8.4499999999999993</v>
      </c>
      <c r="R135" s="9">
        <v>5.8550000000000004</v>
      </c>
      <c r="S135" s="9">
        <v>7.3</v>
      </c>
      <c r="T135" s="9">
        <v>7.05</v>
      </c>
      <c r="U135" s="9">
        <v>6.5430000000000001</v>
      </c>
      <c r="V135" s="9">
        <v>6.25</v>
      </c>
      <c r="W135" s="9">
        <v>8.3000000000000007</v>
      </c>
      <c r="X135" s="9">
        <v>7.17</v>
      </c>
      <c r="Y135" s="9">
        <v>6.875</v>
      </c>
      <c r="Z135" s="9">
        <v>6.6369999999999996</v>
      </c>
      <c r="AA135" s="9">
        <v>6.375</v>
      </c>
      <c r="AB135" s="9">
        <v>7.1</v>
      </c>
      <c r="AC135" s="9">
        <v>7.2060000000000004</v>
      </c>
      <c r="AD135" s="9">
        <v>15.404999999999999</v>
      </c>
      <c r="AE135" s="9">
        <v>27.75</v>
      </c>
      <c r="AF135" s="9">
        <v>33.049999999999997</v>
      </c>
      <c r="AG135" s="9">
        <v>133.63999999999999</v>
      </c>
      <c r="AH135" s="9">
        <v>52.01</v>
      </c>
      <c r="AI135" s="9">
        <v>94.36</v>
      </c>
      <c r="AJ135" s="9">
        <f>(S135*Main!$H$43/Main!$I$42)+(AB135*Main!$H$44/Main!$I$42)+(Y135*Main!$H$45/Main!$I$42)+(AC135*Main!$H$46/Main!$I$42)+(AA135*Main!$H$47/Main!$I$42)+(F135*Main!$H$48/Main!$I$42)+(L135*Main!$H$49/Main!$I$42)</f>
        <v>7.3103190000000007</v>
      </c>
    </row>
    <row r="136" spans="1:36" x14ac:dyDescent="0.3">
      <c r="A136" s="3">
        <v>44609</v>
      </c>
      <c r="B136" s="9">
        <v>7.15</v>
      </c>
      <c r="C136" s="9">
        <v>9.2370000000000001</v>
      </c>
      <c r="D136" s="9">
        <v>5.65</v>
      </c>
      <c r="E136" s="9">
        <v>11.55</v>
      </c>
      <c r="F136" s="9">
        <v>10.544</v>
      </c>
      <c r="G136" s="9">
        <v>8.1999999999999993</v>
      </c>
      <c r="H136" s="9">
        <v>10.448</v>
      </c>
      <c r="I136" s="9">
        <v>7.835</v>
      </c>
      <c r="J136" s="9">
        <v>9.25</v>
      </c>
      <c r="K136" s="9">
        <v>12.15</v>
      </c>
      <c r="L136" s="9">
        <v>10.475</v>
      </c>
      <c r="M136" s="9">
        <v>8.5500000000000007</v>
      </c>
      <c r="N136" s="9">
        <v>6.9749999999999996</v>
      </c>
      <c r="O136" s="9">
        <v>5.45</v>
      </c>
      <c r="P136" s="9">
        <v>8.5120000000000005</v>
      </c>
      <c r="Q136" s="9">
        <v>8.6</v>
      </c>
      <c r="R136" s="9">
        <v>5.923</v>
      </c>
      <c r="S136" s="9">
        <v>7.2380000000000004</v>
      </c>
      <c r="T136" s="9">
        <v>7.3250000000000002</v>
      </c>
      <c r="U136" s="9">
        <v>6.59</v>
      </c>
      <c r="V136" s="9">
        <v>6.3</v>
      </c>
      <c r="W136" s="9">
        <v>8.4</v>
      </c>
      <c r="X136" s="9">
        <v>7.2729999999999997</v>
      </c>
      <c r="Y136" s="9">
        <v>6.8380000000000001</v>
      </c>
      <c r="Z136" s="9">
        <v>6.7930000000000001</v>
      </c>
      <c r="AA136" s="9">
        <v>6.4749999999999996</v>
      </c>
      <c r="AB136" s="9">
        <v>7.1879999999999997</v>
      </c>
      <c r="AC136" s="9">
        <v>7.2380000000000004</v>
      </c>
      <c r="AD136" s="9">
        <v>14.988</v>
      </c>
      <c r="AE136" s="9">
        <v>28.11</v>
      </c>
      <c r="AF136" s="9">
        <v>33.21</v>
      </c>
      <c r="AG136" s="9">
        <v>134.49</v>
      </c>
      <c r="AH136" s="9">
        <v>53.14</v>
      </c>
      <c r="AI136" s="9">
        <v>96.17</v>
      </c>
      <c r="AJ136" s="9">
        <f>(S136*Main!$H$43/Main!$I$42)+(AB136*Main!$H$44/Main!$I$42)+(Y136*Main!$H$45/Main!$I$42)+(AC136*Main!$H$46/Main!$I$42)+(AA136*Main!$H$47/Main!$I$42)+(F136*Main!$H$48/Main!$I$42)+(L136*Main!$H$49/Main!$I$42)</f>
        <v>7.2935350000000003</v>
      </c>
    </row>
    <row r="137" spans="1:36" x14ac:dyDescent="0.3">
      <c r="A137" s="3">
        <v>44608</v>
      </c>
      <c r="B137" s="9">
        <v>7</v>
      </c>
      <c r="C137" s="9">
        <v>8.9749999999999996</v>
      </c>
      <c r="D137" s="9">
        <v>5.6130000000000004</v>
      </c>
      <c r="E137" s="9">
        <v>10.988</v>
      </c>
      <c r="F137" s="9">
        <v>9.85</v>
      </c>
      <c r="G137" s="9">
        <v>7.71</v>
      </c>
      <c r="H137" s="9">
        <v>9.5500000000000007</v>
      </c>
      <c r="I137" s="9">
        <v>7.52</v>
      </c>
      <c r="J137" s="9">
        <v>9</v>
      </c>
      <c r="K137" s="9">
        <v>11.458</v>
      </c>
      <c r="L137" s="9">
        <v>9.9250000000000007</v>
      </c>
      <c r="M137" s="9">
        <v>8.3870000000000005</v>
      </c>
      <c r="N137" s="9">
        <v>6.7750000000000004</v>
      </c>
      <c r="O137" s="9">
        <v>5.38</v>
      </c>
      <c r="P137" s="9">
        <v>8.0749999999999993</v>
      </c>
      <c r="Q137" s="9">
        <v>8.4250000000000007</v>
      </c>
      <c r="R137" s="9">
        <v>5.59</v>
      </c>
      <c r="S137" s="9">
        <v>6.6749999999999998</v>
      </c>
      <c r="T137" s="9">
        <v>6.875</v>
      </c>
      <c r="U137" s="9">
        <v>6.1449999999999996</v>
      </c>
      <c r="V137" s="9">
        <v>6.0750000000000002</v>
      </c>
      <c r="W137" s="9">
        <v>7.8250000000000002</v>
      </c>
      <c r="X137" s="9">
        <v>7.13</v>
      </c>
      <c r="Y137" s="9">
        <v>6.2549999999999999</v>
      </c>
      <c r="Z137" s="9">
        <v>6.2</v>
      </c>
      <c r="AA137" s="9">
        <v>6.0250000000000004</v>
      </c>
      <c r="AB137" s="9">
        <v>6.3250000000000002</v>
      </c>
      <c r="AC137" s="9">
        <v>6.65</v>
      </c>
      <c r="AD137" s="9">
        <v>13.755000000000001</v>
      </c>
      <c r="AE137" s="9">
        <v>24.29</v>
      </c>
      <c r="AF137" s="9">
        <v>29.45</v>
      </c>
      <c r="AG137" s="9">
        <v>122.58</v>
      </c>
      <c r="AH137" s="9">
        <v>49.38</v>
      </c>
      <c r="AI137" s="9">
        <v>92.74</v>
      </c>
      <c r="AJ137" s="9">
        <f>(S137*Main!$H$43/Main!$I$42)+(AB137*Main!$H$44/Main!$I$42)+(Y137*Main!$H$45/Main!$I$42)+(AC137*Main!$H$46/Main!$I$42)+(AA137*Main!$H$47/Main!$I$42)+(F137*Main!$H$48/Main!$I$42)+(L137*Main!$H$49/Main!$I$42)</f>
        <v>6.6866700000000003</v>
      </c>
    </row>
    <row r="138" spans="1:36" x14ac:dyDescent="0.3">
      <c r="A138" s="3">
        <v>44607</v>
      </c>
      <c r="B138" s="9">
        <v>7.2</v>
      </c>
      <c r="C138" s="9">
        <v>9.25</v>
      </c>
      <c r="D138" s="9">
        <v>5.5380000000000003</v>
      </c>
      <c r="E138" s="9">
        <v>11.375</v>
      </c>
      <c r="F138" s="9">
        <v>10.175000000000001</v>
      </c>
      <c r="G138" s="9">
        <v>7.875</v>
      </c>
      <c r="H138" s="9">
        <v>9.7080000000000002</v>
      </c>
      <c r="I138" s="9">
        <v>7.6950000000000003</v>
      </c>
      <c r="J138" s="9">
        <v>9.2370000000000001</v>
      </c>
      <c r="K138" s="9">
        <v>11.76</v>
      </c>
      <c r="L138" s="9">
        <v>10.199999999999999</v>
      </c>
      <c r="M138" s="9">
        <v>8.625</v>
      </c>
      <c r="N138" s="9">
        <v>6.8</v>
      </c>
      <c r="O138" s="9">
        <v>5.15</v>
      </c>
      <c r="P138" s="9">
        <v>8.24</v>
      </c>
      <c r="Q138" s="9">
        <v>8.5500000000000007</v>
      </c>
      <c r="R138" s="9">
        <v>5.7050000000000001</v>
      </c>
      <c r="S138" s="9">
        <v>6.65</v>
      </c>
      <c r="T138" s="9">
        <v>7.2249999999999996</v>
      </c>
      <c r="U138" s="9">
        <v>6.2930000000000001</v>
      </c>
      <c r="V138" s="9">
        <v>6.1749999999999998</v>
      </c>
      <c r="W138" s="9">
        <v>8.0749999999999993</v>
      </c>
      <c r="X138" s="9">
        <v>7.3150000000000004</v>
      </c>
      <c r="Y138" s="9">
        <v>6.4</v>
      </c>
      <c r="Z138" s="9">
        <v>6.25</v>
      </c>
      <c r="AA138" s="9">
        <v>6.15</v>
      </c>
      <c r="AB138" s="9">
        <v>6.5</v>
      </c>
      <c r="AC138" s="9">
        <v>6.6</v>
      </c>
      <c r="AD138" s="9">
        <v>14.065</v>
      </c>
      <c r="AE138" s="9">
        <v>25.7</v>
      </c>
      <c r="AF138" s="9">
        <v>31.16</v>
      </c>
      <c r="AG138" s="9">
        <v>129.05000000000001</v>
      </c>
      <c r="AH138" s="9">
        <v>48.36</v>
      </c>
      <c r="AI138" s="9">
        <v>94</v>
      </c>
      <c r="AJ138" s="9">
        <f>(S138*Main!$H$43/Main!$I$42)+(AB138*Main!$H$44/Main!$I$42)+(Y138*Main!$H$45/Main!$I$42)+(AC138*Main!$H$46/Main!$I$42)+(AA138*Main!$H$47/Main!$I$42)+(F138*Main!$H$48/Main!$I$42)+(L138*Main!$H$49/Main!$I$42)</f>
        <v>6.7258749999999994</v>
      </c>
    </row>
    <row r="139" spans="1:36" x14ac:dyDescent="0.3">
      <c r="A139" s="3">
        <v>44606</v>
      </c>
      <c r="B139" s="9">
        <v>7.6</v>
      </c>
      <c r="C139" s="9">
        <v>9.7629999999999999</v>
      </c>
      <c r="D139" s="9">
        <v>5.7629999999999999</v>
      </c>
      <c r="E139" s="9">
        <v>12.2</v>
      </c>
      <c r="F139" s="9">
        <v>10.65</v>
      </c>
      <c r="G139" s="9">
        <v>8.625</v>
      </c>
      <c r="H139" s="9">
        <v>10.683</v>
      </c>
      <c r="I139" s="9">
        <v>8.01</v>
      </c>
      <c r="J139" s="9">
        <v>9.6750000000000007</v>
      </c>
      <c r="K139" s="9">
        <v>12.641999999999999</v>
      </c>
      <c r="L139" s="9">
        <v>10.663</v>
      </c>
      <c r="M139" s="9">
        <v>9.2370000000000001</v>
      </c>
      <c r="N139" s="9">
        <v>7.55</v>
      </c>
      <c r="O139" s="9">
        <v>5.6</v>
      </c>
      <c r="P139" s="9">
        <v>9.18</v>
      </c>
      <c r="Q139" s="9">
        <v>9.0879999999999992</v>
      </c>
      <c r="R139" s="9">
        <v>6.0250000000000004</v>
      </c>
      <c r="S139" s="9">
        <v>7.25</v>
      </c>
      <c r="T139" s="9">
        <v>7.7619999999999996</v>
      </c>
      <c r="U139" s="9">
        <v>6.7869999999999999</v>
      </c>
      <c r="V139" s="9">
        <v>6.5750000000000002</v>
      </c>
      <c r="W139" s="9">
        <v>8.6880000000000006</v>
      </c>
      <c r="X139" s="9">
        <v>7.7130000000000001</v>
      </c>
      <c r="Y139" s="9">
        <v>6.8380000000000001</v>
      </c>
      <c r="Z139" s="9">
        <v>7.0519999999999996</v>
      </c>
      <c r="AA139" s="9">
        <v>6.7380000000000004</v>
      </c>
      <c r="AB139" s="9">
        <v>7.1189999999999998</v>
      </c>
      <c r="AC139" s="9">
        <v>7.4249999999999998</v>
      </c>
      <c r="AD139" s="9">
        <v>14.038</v>
      </c>
      <c r="AE139" s="9">
        <v>28.33</v>
      </c>
      <c r="AF139" s="9">
        <v>34.07</v>
      </c>
      <c r="AG139" s="9">
        <v>140.59</v>
      </c>
      <c r="AH139" s="9">
        <v>48.83</v>
      </c>
      <c r="AI139" s="9">
        <v>102.28</v>
      </c>
      <c r="AJ139" s="9">
        <f>(S139*Main!$H$43/Main!$I$42)+(AB139*Main!$H$44/Main!$I$42)+(Y139*Main!$H$45/Main!$I$42)+(AC139*Main!$H$46/Main!$I$42)+(AA139*Main!$H$47/Main!$I$42)+(F139*Main!$H$48/Main!$I$42)+(L139*Main!$H$49/Main!$I$42)</f>
        <v>7.323722000000001</v>
      </c>
    </row>
    <row r="140" spans="1:36" x14ac:dyDescent="0.3">
      <c r="A140" s="3">
        <v>44603</v>
      </c>
      <c r="B140" s="9">
        <v>7.8250000000000002</v>
      </c>
      <c r="C140" s="9">
        <v>9.9619999999999997</v>
      </c>
      <c r="D140" s="9">
        <v>6</v>
      </c>
      <c r="E140" s="9">
        <v>12.15</v>
      </c>
      <c r="F140" s="9">
        <v>11.15</v>
      </c>
      <c r="G140" s="9">
        <v>8.6999999999999993</v>
      </c>
      <c r="H140" s="9">
        <v>11.163</v>
      </c>
      <c r="I140" s="9">
        <v>8.15</v>
      </c>
      <c r="J140" s="9">
        <v>9.6630000000000003</v>
      </c>
      <c r="K140" s="9">
        <v>12.365</v>
      </c>
      <c r="L140" s="9">
        <v>10.75</v>
      </c>
      <c r="M140" s="9">
        <v>9.2620000000000005</v>
      </c>
      <c r="N140" s="9">
        <v>7.7249999999999996</v>
      </c>
      <c r="O140" s="9">
        <v>5.4249999999999998</v>
      </c>
      <c r="P140" s="9">
        <v>8.41</v>
      </c>
      <c r="Q140" s="9">
        <v>9.0869999999999997</v>
      </c>
      <c r="R140" s="9">
        <v>6.1769999999999996</v>
      </c>
      <c r="S140" s="9">
        <v>7.35</v>
      </c>
      <c r="T140" s="9">
        <v>7.8869999999999996</v>
      </c>
      <c r="U140" s="9">
        <v>6.87</v>
      </c>
      <c r="V140" s="9">
        <v>6.45</v>
      </c>
      <c r="W140" s="9">
        <v>8.6129999999999995</v>
      </c>
      <c r="X140" s="9">
        <v>7.7</v>
      </c>
      <c r="Y140" s="9">
        <v>6.7249999999999996</v>
      </c>
      <c r="Z140" s="9">
        <v>7.17</v>
      </c>
      <c r="AA140" s="9">
        <v>6.7</v>
      </c>
      <c r="AB140" s="9">
        <v>7.65</v>
      </c>
      <c r="AC140" s="9">
        <v>7.75</v>
      </c>
      <c r="AD140" s="9">
        <v>12.46</v>
      </c>
      <c r="AE140" s="9">
        <v>27.36</v>
      </c>
      <c r="AF140" s="9">
        <v>34.159999999999997</v>
      </c>
      <c r="AG140" s="9">
        <v>141.16999999999999</v>
      </c>
      <c r="AH140" s="9">
        <v>47.44</v>
      </c>
      <c r="AI140" s="9">
        <v>94.03</v>
      </c>
      <c r="AJ140" s="9">
        <f>(S140*Main!$H$43/Main!$I$42)+(AB140*Main!$H$44/Main!$I$42)+(Y140*Main!$H$45/Main!$I$42)+(AC140*Main!$H$46/Main!$I$42)+(AA140*Main!$H$47/Main!$I$42)+(F140*Main!$H$48/Main!$I$42)+(L140*Main!$H$49/Main!$I$42)</f>
        <v>7.480624999999999</v>
      </c>
    </row>
    <row r="141" spans="1:36" x14ac:dyDescent="0.3">
      <c r="A141" s="3">
        <v>44602</v>
      </c>
      <c r="B141" s="9">
        <v>7.0629999999999997</v>
      </c>
      <c r="C141" s="9">
        <v>8.9130000000000003</v>
      </c>
      <c r="D141" s="9">
        <v>5.6749999999999998</v>
      </c>
      <c r="E141" s="9">
        <v>10.45</v>
      </c>
      <c r="F141" s="9">
        <v>9.7379999999999995</v>
      </c>
      <c r="G141" s="9">
        <v>7.9829999999999997</v>
      </c>
      <c r="H141" s="9">
        <v>9.4849999999999994</v>
      </c>
      <c r="I141" s="9">
        <v>7.2519999999999998</v>
      </c>
      <c r="J141" s="9">
        <v>8.8000000000000007</v>
      </c>
      <c r="K141" s="9">
        <v>10.715</v>
      </c>
      <c r="L141" s="9">
        <v>9.6</v>
      </c>
      <c r="M141" s="9">
        <v>8.4</v>
      </c>
      <c r="N141" s="9">
        <v>7.0750000000000002</v>
      </c>
      <c r="O141" s="9">
        <v>5.2249999999999996</v>
      </c>
      <c r="P141" s="9">
        <v>7.15</v>
      </c>
      <c r="Q141" s="9">
        <v>8.1869999999999994</v>
      </c>
      <c r="R141" s="9">
        <v>5.8</v>
      </c>
      <c r="S141" s="9">
        <v>6.8869999999999996</v>
      </c>
      <c r="T141" s="9">
        <v>6.95</v>
      </c>
      <c r="U141" s="9">
        <v>6.2069999999999999</v>
      </c>
      <c r="V141" s="9">
        <v>6.25</v>
      </c>
      <c r="W141" s="9">
        <v>7.5129999999999999</v>
      </c>
      <c r="X141" s="9">
        <v>6.76</v>
      </c>
      <c r="Y141" s="9">
        <v>6.35</v>
      </c>
      <c r="Z141" s="9">
        <v>6.1479999999999997</v>
      </c>
      <c r="AA141" s="9">
        <v>6.33</v>
      </c>
      <c r="AB141" s="9">
        <v>6.1749999999999998</v>
      </c>
      <c r="AC141" s="9">
        <v>6.9249999999999998</v>
      </c>
      <c r="AD141" s="9">
        <v>12.625</v>
      </c>
      <c r="AE141" s="9">
        <v>23.91</v>
      </c>
      <c r="AF141" s="9">
        <v>30.07</v>
      </c>
      <c r="AG141" s="9">
        <v>129.1</v>
      </c>
      <c r="AH141" s="9">
        <v>43.81</v>
      </c>
      <c r="AI141" s="9">
        <v>88.52</v>
      </c>
      <c r="AJ141" s="9">
        <f>(S141*Main!$H$43/Main!$I$42)+(AB141*Main!$H$44/Main!$I$42)+(Y141*Main!$H$45/Main!$I$42)+(AC141*Main!$H$46/Main!$I$42)+(AA141*Main!$H$47/Main!$I$42)+(F141*Main!$H$48/Main!$I$42)+(L141*Main!$H$49/Main!$I$42)</f>
        <v>6.8265149999999997</v>
      </c>
    </row>
    <row r="142" spans="1:36" x14ac:dyDescent="0.3">
      <c r="A142" s="3">
        <v>44601</v>
      </c>
      <c r="B142" s="9">
        <v>6.7249999999999996</v>
      </c>
      <c r="C142" s="9">
        <v>8.5500000000000007</v>
      </c>
      <c r="D142" s="9">
        <v>5.4</v>
      </c>
      <c r="E142" s="9">
        <v>10.188000000000001</v>
      </c>
      <c r="F142" s="9">
        <v>9.3879999999999999</v>
      </c>
      <c r="G142" s="9">
        <v>7.7</v>
      </c>
      <c r="H142" s="9">
        <v>9.0869999999999997</v>
      </c>
      <c r="I142" s="9">
        <v>7.0430000000000001</v>
      </c>
      <c r="J142" s="9">
        <v>8.4</v>
      </c>
      <c r="K142" s="9">
        <v>10.43</v>
      </c>
      <c r="L142" s="9">
        <v>9.3369999999999997</v>
      </c>
      <c r="M142" s="9">
        <v>7.95</v>
      </c>
      <c r="N142" s="9">
        <v>6.75</v>
      </c>
      <c r="O142" s="9">
        <v>5.125</v>
      </c>
      <c r="P142" s="9">
        <v>6.95</v>
      </c>
      <c r="Q142" s="9">
        <v>7.8250000000000002</v>
      </c>
      <c r="R142" s="9">
        <v>5.452</v>
      </c>
      <c r="S142" s="9">
        <v>6.1749999999999998</v>
      </c>
      <c r="T142" s="9">
        <v>6.625</v>
      </c>
      <c r="U142" s="9">
        <v>6.15</v>
      </c>
      <c r="V142" s="9">
        <v>6.125</v>
      </c>
      <c r="W142" s="9">
        <v>7.2750000000000004</v>
      </c>
      <c r="X142" s="9">
        <v>6.5270000000000001</v>
      </c>
      <c r="Y142" s="9">
        <v>5.9749999999999996</v>
      </c>
      <c r="Z142" s="9">
        <v>5.8780000000000001</v>
      </c>
      <c r="AA142" s="9">
        <v>6.0250000000000004</v>
      </c>
      <c r="AB142" s="9">
        <v>5.8630000000000004</v>
      </c>
      <c r="AC142" s="9">
        <v>6.625</v>
      </c>
      <c r="AD142" s="9">
        <v>12.65</v>
      </c>
      <c r="AE142" s="9">
        <v>19.96</v>
      </c>
      <c r="AF142" s="9">
        <v>26.87</v>
      </c>
      <c r="AG142" s="9">
        <v>119.32</v>
      </c>
      <c r="AH142" s="9">
        <v>39.4</v>
      </c>
      <c r="AI142" s="9">
        <v>81.760000000000005</v>
      </c>
      <c r="AJ142" s="9">
        <f>(S142*Main!$H$43/Main!$I$42)+(AB142*Main!$H$44/Main!$I$42)+(Y142*Main!$H$45/Main!$I$42)+(AC142*Main!$H$46/Main!$I$42)+(AA142*Main!$H$47/Main!$I$42)+(F142*Main!$H$48/Main!$I$42)+(L142*Main!$H$49/Main!$I$42)</f>
        <v>6.2781929999999999</v>
      </c>
    </row>
    <row r="143" spans="1:36" x14ac:dyDescent="0.3">
      <c r="A143" s="3">
        <v>44600</v>
      </c>
      <c r="B143" s="9">
        <v>6.65</v>
      </c>
      <c r="C143" s="9">
        <v>8.7119999999999997</v>
      </c>
      <c r="D143" s="9">
        <v>5.3380000000000001</v>
      </c>
      <c r="E143" s="9">
        <v>10.237</v>
      </c>
      <c r="F143" s="9">
        <v>9.5500000000000007</v>
      </c>
      <c r="G143" s="9">
        <v>7.7729999999999997</v>
      </c>
      <c r="H143" s="9">
        <v>9.6</v>
      </c>
      <c r="I143" s="9">
        <v>7.0979999999999999</v>
      </c>
      <c r="J143" s="9">
        <v>8.6370000000000005</v>
      </c>
      <c r="K143" s="9">
        <v>10.175000000000001</v>
      </c>
      <c r="L143" s="9">
        <v>9.5</v>
      </c>
      <c r="M143" s="9">
        <v>8</v>
      </c>
      <c r="N143" s="9">
        <v>6.8250000000000002</v>
      </c>
      <c r="O143" s="9">
        <v>5.3019999999999996</v>
      </c>
      <c r="P143" s="9">
        <v>6.6749999999999998</v>
      </c>
      <c r="Q143" s="9">
        <v>7.8879999999999999</v>
      </c>
      <c r="R143" s="9">
        <v>5.64</v>
      </c>
      <c r="S143" s="9">
        <v>6.1619999999999999</v>
      </c>
      <c r="T143" s="9">
        <v>6.6749999999999998</v>
      </c>
      <c r="U143" s="9">
        <v>6.2</v>
      </c>
      <c r="V143" s="9">
        <v>6.3</v>
      </c>
      <c r="W143" s="9">
        <v>7.3129999999999997</v>
      </c>
      <c r="X143" s="9">
        <v>6.5949999999999998</v>
      </c>
      <c r="Y143" s="9">
        <v>6</v>
      </c>
      <c r="Z143" s="9">
        <v>5.8879999999999999</v>
      </c>
      <c r="AA143" s="9">
        <v>6.0750000000000002</v>
      </c>
      <c r="AB143" s="9">
        <v>5.8630000000000004</v>
      </c>
      <c r="AC143" s="9">
        <v>6.6749999999999998</v>
      </c>
      <c r="AD143" s="9">
        <v>12.8</v>
      </c>
      <c r="AE143" s="9">
        <v>21.44</v>
      </c>
      <c r="AF143" s="9">
        <v>28.33</v>
      </c>
      <c r="AG143" s="9">
        <v>118.86</v>
      </c>
      <c r="AH143" s="9">
        <v>41.26</v>
      </c>
      <c r="AI143" s="9">
        <v>82.72</v>
      </c>
      <c r="AJ143" s="9">
        <f>(S143*Main!$H$43/Main!$I$42)+(AB143*Main!$H$44/Main!$I$42)+(Y143*Main!$H$45/Main!$I$42)+(AC143*Main!$H$46/Main!$I$42)+(AA143*Main!$H$47/Main!$I$42)+(F143*Main!$H$48/Main!$I$42)+(L143*Main!$H$49/Main!$I$42)</f>
        <v>6.2868550000000001</v>
      </c>
    </row>
    <row r="144" spans="1:36" x14ac:dyDescent="0.3">
      <c r="A144" s="3">
        <v>44599</v>
      </c>
      <c r="B144" s="9">
        <v>6.7880000000000003</v>
      </c>
      <c r="C144" s="9">
        <v>8.6999999999999993</v>
      </c>
      <c r="D144" s="9">
        <v>5.35</v>
      </c>
      <c r="E144" s="9">
        <v>10.275</v>
      </c>
      <c r="F144" s="9">
        <v>9.5630000000000006</v>
      </c>
      <c r="G144" s="9">
        <v>8.0500000000000007</v>
      </c>
      <c r="H144" s="9">
        <v>9.2170000000000005</v>
      </c>
      <c r="I144" s="9">
        <v>7.44</v>
      </c>
      <c r="J144" s="9">
        <v>8.65</v>
      </c>
      <c r="K144" s="9">
        <v>10.54</v>
      </c>
      <c r="L144" s="9">
        <v>9.5500000000000007</v>
      </c>
      <c r="M144" s="9">
        <v>8</v>
      </c>
      <c r="N144" s="9">
        <v>6.95</v>
      </c>
      <c r="O144" s="9">
        <v>5.452</v>
      </c>
      <c r="P144" s="9">
        <v>6.7850000000000001</v>
      </c>
      <c r="Q144" s="9">
        <v>7.85</v>
      </c>
      <c r="R144" s="9">
        <v>5.88</v>
      </c>
      <c r="S144" s="9">
        <v>6.44</v>
      </c>
      <c r="T144" s="9">
        <v>6.6</v>
      </c>
      <c r="U144" s="9">
        <v>6.0549999999999997</v>
      </c>
      <c r="V144" s="9">
        <v>6.5</v>
      </c>
      <c r="W144" s="9">
        <v>7.5250000000000004</v>
      </c>
      <c r="X144" s="9">
        <v>6.6180000000000003</v>
      </c>
      <c r="Y144" s="9">
        <v>6.165</v>
      </c>
      <c r="Z144" s="9">
        <v>5.95</v>
      </c>
      <c r="AA144" s="9">
        <v>6.2750000000000004</v>
      </c>
      <c r="AB144" s="9">
        <v>5.8380000000000001</v>
      </c>
      <c r="AC144" s="9">
        <v>6.65</v>
      </c>
      <c r="AD144" s="9">
        <v>12.712</v>
      </c>
      <c r="AE144" s="9">
        <v>22.86</v>
      </c>
      <c r="AF144" s="9">
        <v>30.02</v>
      </c>
      <c r="AG144" s="9">
        <v>124.13</v>
      </c>
      <c r="AH144" s="9">
        <v>43.34</v>
      </c>
      <c r="AI144" s="9">
        <v>87.44</v>
      </c>
      <c r="AJ144" s="9">
        <f>(S144*Main!$H$43/Main!$I$42)+(AB144*Main!$H$44/Main!$I$42)+(Y144*Main!$H$45/Main!$I$42)+(AC144*Main!$H$46/Main!$I$42)+(AA144*Main!$H$47/Main!$I$42)+(F144*Main!$H$48/Main!$I$42)+(L144*Main!$H$49/Main!$I$42)</f>
        <v>6.4694659999999997</v>
      </c>
    </row>
    <row r="145" spans="1:36" x14ac:dyDescent="0.3">
      <c r="A145" s="3">
        <v>44596</v>
      </c>
      <c r="B145" s="9">
        <v>6.9</v>
      </c>
      <c r="C145" s="9">
        <v>8.9499999999999993</v>
      </c>
      <c r="D145" s="9">
        <v>5.2750000000000004</v>
      </c>
      <c r="E145" s="9">
        <v>10.613</v>
      </c>
      <c r="F145" s="9">
        <v>9.75</v>
      </c>
      <c r="G145" s="9">
        <v>8.2200000000000006</v>
      </c>
      <c r="H145" s="9">
        <v>9.5380000000000003</v>
      </c>
      <c r="I145" s="9">
        <v>7.1020000000000003</v>
      </c>
      <c r="J145" s="9">
        <v>8.5500000000000007</v>
      </c>
      <c r="K145" s="9">
        <v>10.56</v>
      </c>
      <c r="L145" s="9">
        <v>9.4130000000000003</v>
      </c>
      <c r="M145" s="9">
        <v>8.1</v>
      </c>
      <c r="N145" s="9">
        <v>7.1749999999999998</v>
      </c>
      <c r="O145" s="9">
        <v>5.45</v>
      </c>
      <c r="P145" s="9">
        <v>6.7629999999999999</v>
      </c>
      <c r="Q145" s="9">
        <v>7.7750000000000004</v>
      </c>
      <c r="R145" s="9">
        <v>5.9749999999999996</v>
      </c>
      <c r="S145" s="9">
        <v>6.4379999999999997</v>
      </c>
      <c r="T145" s="9">
        <v>6.8369999999999997</v>
      </c>
      <c r="U145" s="9">
        <v>6.2119999999999997</v>
      </c>
      <c r="V145" s="9">
        <v>6.55</v>
      </c>
      <c r="W145" s="9">
        <v>7.5250000000000004</v>
      </c>
      <c r="X145" s="9">
        <v>6.65</v>
      </c>
      <c r="Y145" s="9">
        <v>6.125</v>
      </c>
      <c r="Z145" s="9">
        <v>5.85</v>
      </c>
      <c r="AA145" s="9">
        <v>6.43</v>
      </c>
      <c r="AB145" s="9">
        <v>5.95</v>
      </c>
      <c r="AC145" s="9">
        <v>6.95</v>
      </c>
      <c r="AD145" s="9">
        <v>12.837</v>
      </c>
      <c r="AE145" s="9">
        <v>23.22</v>
      </c>
      <c r="AF145" s="9">
        <v>30.32</v>
      </c>
      <c r="AG145" s="9">
        <v>124.89</v>
      </c>
      <c r="AH145" s="9">
        <v>43.88</v>
      </c>
      <c r="AI145" s="9">
        <v>87.68</v>
      </c>
      <c r="AJ145" s="9">
        <f>(S145*Main!$H$43/Main!$I$42)+(AB145*Main!$H$44/Main!$I$42)+(Y145*Main!$H$45/Main!$I$42)+(AC145*Main!$H$46/Main!$I$42)+(AA145*Main!$H$47/Main!$I$42)+(F145*Main!$H$48/Main!$I$42)+(L145*Main!$H$49/Main!$I$42)</f>
        <v>6.5127160000000011</v>
      </c>
    </row>
    <row r="146" spans="1:36" x14ac:dyDescent="0.3">
      <c r="A146" s="3">
        <v>44595</v>
      </c>
      <c r="B146" s="9">
        <v>6.8129999999999997</v>
      </c>
      <c r="C146" s="9">
        <v>8.8000000000000007</v>
      </c>
      <c r="D146" s="9">
        <v>5.3630000000000004</v>
      </c>
      <c r="E146" s="9">
        <v>10.55</v>
      </c>
      <c r="F146" s="9">
        <v>9.5749999999999993</v>
      </c>
      <c r="G146" s="9">
        <v>8.11</v>
      </c>
      <c r="H146" s="9">
        <v>10.01</v>
      </c>
      <c r="I146" s="9">
        <v>7.15</v>
      </c>
      <c r="J146" s="9">
        <v>8.8000000000000007</v>
      </c>
      <c r="K146" s="9">
        <v>10.69</v>
      </c>
      <c r="L146" s="9">
        <v>9.6129999999999995</v>
      </c>
      <c r="M146" s="9">
        <v>8.0749999999999993</v>
      </c>
      <c r="N146" s="9">
        <v>6.8630000000000004</v>
      </c>
      <c r="O146" s="9">
        <v>4.7</v>
      </c>
      <c r="P146" s="9">
        <v>6.7629999999999999</v>
      </c>
      <c r="Q146" s="9">
        <v>7.9</v>
      </c>
      <c r="R146" s="9">
        <v>5.7380000000000004</v>
      </c>
      <c r="S146" s="9">
        <v>6.5250000000000004</v>
      </c>
      <c r="T146" s="9">
        <v>6.8250000000000002</v>
      </c>
      <c r="U146" s="9">
        <v>6.1529999999999996</v>
      </c>
      <c r="V146" s="9">
        <v>6.3</v>
      </c>
      <c r="W146" s="9">
        <v>7.6749999999999998</v>
      </c>
      <c r="X146" s="9">
        <v>6.7549999999999999</v>
      </c>
      <c r="Y146" s="9">
        <v>6.1</v>
      </c>
      <c r="Z146" s="9">
        <v>6.165</v>
      </c>
      <c r="AA146" s="9">
        <v>6.6369999999999996</v>
      </c>
      <c r="AB146" s="9">
        <v>6</v>
      </c>
      <c r="AC146" s="9">
        <v>6.75</v>
      </c>
      <c r="AD146" s="9">
        <v>12.7</v>
      </c>
      <c r="AE146" s="9">
        <v>24.35</v>
      </c>
      <c r="AF146" s="9">
        <v>31.24</v>
      </c>
      <c r="AG146" s="9">
        <v>125.11</v>
      </c>
      <c r="AH146" s="9">
        <v>42.15</v>
      </c>
      <c r="AI146" s="9">
        <v>85.74</v>
      </c>
      <c r="AJ146" s="9">
        <f>(S146*Main!$H$43/Main!$I$42)+(AB146*Main!$H$44/Main!$I$42)+(Y146*Main!$H$45/Main!$I$42)+(AC146*Main!$H$46/Main!$I$42)+(AA146*Main!$H$47/Main!$I$42)+(F146*Main!$H$48/Main!$I$42)+(L146*Main!$H$49/Main!$I$42)</f>
        <v>6.5564300000000015</v>
      </c>
    </row>
    <row r="147" spans="1:36" x14ac:dyDescent="0.3">
      <c r="A147" s="3">
        <v>44593</v>
      </c>
      <c r="B147" s="9">
        <v>6.6879999999999997</v>
      </c>
      <c r="C147" s="9">
        <v>8.9</v>
      </c>
      <c r="D147" s="9">
        <v>5.4249999999999998</v>
      </c>
      <c r="E147" s="9">
        <v>10.487</v>
      </c>
      <c r="F147" s="9">
        <v>9.65</v>
      </c>
      <c r="G147" s="9">
        <v>7.8330000000000002</v>
      </c>
      <c r="H147" s="9">
        <v>9.3379999999999992</v>
      </c>
      <c r="I147" s="9">
        <v>7.1020000000000003</v>
      </c>
      <c r="J147" s="9">
        <v>8.9749999999999996</v>
      </c>
      <c r="K147" s="9">
        <v>10.885</v>
      </c>
      <c r="L147" s="9">
        <v>9.7119999999999997</v>
      </c>
      <c r="M147" s="9">
        <v>8.0380000000000003</v>
      </c>
      <c r="N147" s="9">
        <v>6.4</v>
      </c>
      <c r="O147" s="9">
        <v>4.25</v>
      </c>
      <c r="P147" s="9">
        <v>6.47</v>
      </c>
      <c r="Q147" s="9">
        <v>8.1129999999999995</v>
      </c>
      <c r="R147" s="9">
        <v>5.2649999999999997</v>
      </c>
      <c r="S147" s="9">
        <v>5.9749999999999996</v>
      </c>
      <c r="T147" s="9">
        <v>7</v>
      </c>
      <c r="U147" s="9">
        <v>6.085</v>
      </c>
      <c r="V147" s="9">
        <v>6.2</v>
      </c>
      <c r="W147" s="9">
        <v>7.8</v>
      </c>
      <c r="X147" s="9">
        <v>6.9550000000000001</v>
      </c>
      <c r="Y147" s="9">
        <v>6.2249999999999996</v>
      </c>
      <c r="Z147" s="9">
        <v>6.2149999999999999</v>
      </c>
      <c r="AA147" s="9">
        <v>6.55</v>
      </c>
      <c r="AB147" s="9">
        <v>5.875</v>
      </c>
      <c r="AC147" s="9">
        <v>6.72</v>
      </c>
      <c r="AD147" s="9">
        <v>12.837999999999999</v>
      </c>
      <c r="AE147" s="9">
        <v>21.96</v>
      </c>
      <c r="AF147" s="9">
        <v>28</v>
      </c>
      <c r="AG147" s="9">
        <v>117.99</v>
      </c>
      <c r="AH147" s="9">
        <v>41.31</v>
      </c>
      <c r="AI147" s="9">
        <v>85.22</v>
      </c>
      <c r="AJ147" s="9">
        <f>(S147*Main!$H$43/Main!$I$42)+(AB147*Main!$H$44/Main!$I$42)+(Y147*Main!$H$45/Main!$I$42)+(AC147*Main!$H$46/Main!$I$42)+(AA147*Main!$H$47/Main!$I$42)+(F147*Main!$H$48/Main!$I$42)+(L147*Main!$H$49/Main!$I$42)</f>
        <v>6.2352970000000001</v>
      </c>
    </row>
    <row r="148" spans="1:36" x14ac:dyDescent="0.3">
      <c r="A148" s="3">
        <v>44578</v>
      </c>
      <c r="B148" s="9">
        <v>6</v>
      </c>
      <c r="C148" s="9">
        <v>7.7869999999999999</v>
      </c>
      <c r="D148" s="9">
        <v>4.75</v>
      </c>
      <c r="E148" s="9">
        <v>10.1</v>
      </c>
      <c r="F148" s="9">
        <v>8.4749999999999996</v>
      </c>
      <c r="G148" s="9">
        <v>7.7729999999999997</v>
      </c>
      <c r="H148" s="9">
        <v>9.7829999999999995</v>
      </c>
      <c r="I148" s="9">
        <v>6.78</v>
      </c>
      <c r="J148" s="9">
        <v>7.6879999999999997</v>
      </c>
      <c r="K148" s="9">
        <v>10.28</v>
      </c>
      <c r="L148" s="9">
        <v>8.4499999999999993</v>
      </c>
      <c r="M148" s="9">
        <v>7.0250000000000004</v>
      </c>
      <c r="N148" s="9">
        <v>6.7249999999999996</v>
      </c>
      <c r="O148" s="9">
        <v>4.2119999999999997</v>
      </c>
      <c r="P148" s="9">
        <v>6.4</v>
      </c>
      <c r="Q148" s="9">
        <v>6.95</v>
      </c>
      <c r="R148" s="9">
        <v>5.0599999999999996</v>
      </c>
      <c r="S148" s="9">
        <v>5.4749999999999996</v>
      </c>
      <c r="T148" s="9">
        <v>6.3</v>
      </c>
      <c r="U148" s="9">
        <v>6.43</v>
      </c>
      <c r="V148" s="9">
        <v>5.9749999999999996</v>
      </c>
      <c r="W148" s="9">
        <v>7.875</v>
      </c>
      <c r="X148" s="9">
        <v>5.75</v>
      </c>
      <c r="Y148" s="9">
        <v>6.125</v>
      </c>
      <c r="Z148" s="9">
        <v>6.218</v>
      </c>
      <c r="AA148" s="9">
        <v>6.08</v>
      </c>
      <c r="AB148" s="9">
        <v>6.1619999999999999</v>
      </c>
      <c r="AC148" s="9">
        <v>6.875</v>
      </c>
      <c r="AD148" s="9">
        <v>12.494999999999999</v>
      </c>
      <c r="AE148" s="9"/>
      <c r="AF148" s="9"/>
      <c r="AG148" s="9"/>
      <c r="AH148" s="9"/>
      <c r="AI148" s="9"/>
      <c r="AJ148" s="9">
        <f>(S148*Main!$H$43/Main!$I$42)+(AB148*Main!$H$44/Main!$I$42)+(Y148*Main!$H$45/Main!$I$42)+(AC148*Main!$H$46/Main!$I$42)+(AA148*Main!$H$47/Main!$I$42)+(F148*Main!$H$48/Main!$I$42)+(L148*Main!$H$49/Main!$I$42)</f>
        <v>5.9204370000000015</v>
      </c>
    </row>
    <row r="149" spans="1:36" x14ac:dyDescent="0.3">
      <c r="A149" s="3">
        <v>44575</v>
      </c>
      <c r="B149" s="9">
        <v>6.0129999999999999</v>
      </c>
      <c r="C149" s="9">
        <v>7.55</v>
      </c>
      <c r="D149" s="9">
        <v>4.5750000000000002</v>
      </c>
      <c r="E149" s="9">
        <v>10.199999999999999</v>
      </c>
      <c r="F149" s="9">
        <v>8.35</v>
      </c>
      <c r="G149" s="9">
        <v>7.665</v>
      </c>
      <c r="H149" s="9">
        <v>9.9</v>
      </c>
      <c r="I149" s="9">
        <v>6.4130000000000003</v>
      </c>
      <c r="J149" s="9">
        <v>7.5129999999999999</v>
      </c>
      <c r="K149" s="9">
        <v>10.395</v>
      </c>
      <c r="L149" s="9">
        <v>8.3000000000000007</v>
      </c>
      <c r="M149" s="9">
        <v>6.85</v>
      </c>
      <c r="N149" s="9">
        <v>6.6</v>
      </c>
      <c r="O149" s="9">
        <v>4.1050000000000004</v>
      </c>
      <c r="P149" s="9">
        <v>6.35</v>
      </c>
      <c r="Q149" s="9">
        <v>6.8250000000000002</v>
      </c>
      <c r="R149" s="9">
        <v>4.9249999999999998</v>
      </c>
      <c r="S149" s="9">
        <v>5.35</v>
      </c>
      <c r="T149" s="9">
        <v>6.25</v>
      </c>
      <c r="U149" s="9">
        <v>6.2430000000000003</v>
      </c>
      <c r="V149" s="9">
        <v>5.75</v>
      </c>
      <c r="W149" s="9">
        <v>7.85</v>
      </c>
      <c r="X149" s="9">
        <v>5.75</v>
      </c>
      <c r="Y149" s="9">
        <v>5.8</v>
      </c>
      <c r="Z149" s="9">
        <v>6.1769999999999996</v>
      </c>
      <c r="AA149" s="9">
        <v>5.8250000000000002</v>
      </c>
      <c r="AB149" s="9">
        <v>6.25</v>
      </c>
      <c r="AC149" s="9">
        <v>6.8380000000000001</v>
      </c>
      <c r="AD149" s="9">
        <v>12.375</v>
      </c>
      <c r="AE149" s="9">
        <v>19.190000000000001</v>
      </c>
      <c r="AF149" s="9">
        <v>25.72</v>
      </c>
      <c r="AG149" s="9">
        <v>117.57</v>
      </c>
      <c r="AH149" s="9">
        <v>41.18</v>
      </c>
      <c r="AI149" s="9">
        <v>76.59</v>
      </c>
      <c r="AJ149" s="9">
        <f>(S149*Main!$H$43/Main!$I$42)+(AB149*Main!$H$44/Main!$I$42)+(Y149*Main!$H$45/Main!$I$42)+(AC149*Main!$H$46/Main!$I$42)+(AA149*Main!$H$47/Main!$I$42)+(F149*Main!$H$48/Main!$I$42)+(L149*Main!$H$49/Main!$I$42)</f>
        <v>5.8034080000000001</v>
      </c>
    </row>
    <row r="150" spans="1:36" x14ac:dyDescent="0.3">
      <c r="A150" s="3">
        <v>44574</v>
      </c>
      <c r="B150" s="9">
        <v>5.8879999999999999</v>
      </c>
      <c r="C150" s="9">
        <v>7.3630000000000004</v>
      </c>
      <c r="D150" s="9">
        <v>4.5629999999999997</v>
      </c>
      <c r="E150" s="9">
        <v>9.8000000000000007</v>
      </c>
      <c r="F150" s="9">
        <v>8.19</v>
      </c>
      <c r="G150" s="9">
        <v>7.577</v>
      </c>
      <c r="H150" s="9">
        <v>9.5980000000000008</v>
      </c>
      <c r="I150" s="9">
        <v>6.2779999999999996</v>
      </c>
      <c r="J150" s="9">
        <v>7.3</v>
      </c>
      <c r="K150" s="9">
        <v>10.012</v>
      </c>
      <c r="L150" s="9">
        <v>8.1</v>
      </c>
      <c r="M150" s="9">
        <v>6.7119999999999997</v>
      </c>
      <c r="N150" s="9">
        <v>6.5250000000000004</v>
      </c>
      <c r="O150" s="9">
        <v>4.2</v>
      </c>
      <c r="P150" s="9">
        <v>6.1219999999999999</v>
      </c>
      <c r="Q150" s="9">
        <v>6.7</v>
      </c>
      <c r="R150" s="9">
        <v>4.87</v>
      </c>
      <c r="S150" s="9">
        <v>5.2549999999999999</v>
      </c>
      <c r="T150" s="9">
        <v>6.2750000000000004</v>
      </c>
      <c r="U150" s="9">
        <v>6.2050000000000001</v>
      </c>
      <c r="V150" s="9">
        <v>5.7249999999999996</v>
      </c>
      <c r="W150" s="9">
        <v>7.5369999999999999</v>
      </c>
      <c r="X150" s="9">
        <v>5.9450000000000003</v>
      </c>
      <c r="Y150" s="9">
        <v>5.85</v>
      </c>
      <c r="Z150" s="9">
        <v>5.97</v>
      </c>
      <c r="AA150" s="9">
        <v>5.8250000000000002</v>
      </c>
      <c r="AB150" s="9">
        <v>6.0119999999999996</v>
      </c>
      <c r="AC150" s="9">
        <v>6.85</v>
      </c>
      <c r="AD150" s="9">
        <v>12.654999999999999</v>
      </c>
      <c r="AE150" s="9">
        <v>20.309999999999999</v>
      </c>
      <c r="AF150" s="9">
        <v>27.05</v>
      </c>
      <c r="AG150" s="9">
        <v>123.44</v>
      </c>
      <c r="AH150" s="9">
        <v>37.11</v>
      </c>
      <c r="AI150" s="9">
        <v>72.569999999999993</v>
      </c>
      <c r="AJ150" s="9">
        <f>(S150*Main!$H$43/Main!$I$42)+(AB150*Main!$H$44/Main!$I$42)+(Y150*Main!$H$45/Main!$I$42)+(AC150*Main!$H$46/Main!$I$42)+(AA150*Main!$H$47/Main!$I$42)+(F150*Main!$H$48/Main!$I$42)+(L150*Main!$H$49/Main!$I$42)</f>
        <v>5.715802</v>
      </c>
    </row>
    <row r="151" spans="1:36" x14ac:dyDescent="0.3">
      <c r="A151" s="3">
        <v>44573</v>
      </c>
      <c r="B151" s="9">
        <v>5.75</v>
      </c>
      <c r="C151" s="9">
        <v>7.5</v>
      </c>
      <c r="D151" s="9">
        <v>4.5</v>
      </c>
      <c r="E151" s="9">
        <v>9.875</v>
      </c>
      <c r="F151" s="9">
        <v>8.125</v>
      </c>
      <c r="G151" s="9">
        <v>8.01</v>
      </c>
      <c r="H151" s="9">
        <v>9.5229999999999997</v>
      </c>
      <c r="I151" s="9">
        <v>6.2770000000000001</v>
      </c>
      <c r="J151" s="9">
        <v>7.4</v>
      </c>
      <c r="K151" s="9">
        <v>10.127000000000001</v>
      </c>
      <c r="L151" s="9">
        <v>8.1379999999999999</v>
      </c>
      <c r="M151" s="9">
        <v>6.875</v>
      </c>
      <c r="N151" s="9">
        <v>6.5250000000000004</v>
      </c>
      <c r="O151" s="9">
        <v>4.2130000000000001</v>
      </c>
      <c r="P151" s="9">
        <v>6.1</v>
      </c>
      <c r="Q151" s="9">
        <v>6.75</v>
      </c>
      <c r="R151" s="9">
        <v>5</v>
      </c>
      <c r="S151" s="9">
        <v>5.45</v>
      </c>
      <c r="T151" s="9">
        <v>6.25</v>
      </c>
      <c r="U151" s="9">
        <v>6.2469999999999999</v>
      </c>
      <c r="V151" s="9">
        <v>5.7750000000000004</v>
      </c>
      <c r="W151" s="9">
        <v>7.5369999999999999</v>
      </c>
      <c r="X151" s="9">
        <v>5.9950000000000001</v>
      </c>
      <c r="Y151" s="9">
        <v>5.9619999999999997</v>
      </c>
      <c r="Z151" s="9">
        <v>6.0679999999999996</v>
      </c>
      <c r="AA151" s="9">
        <v>5.9749999999999996</v>
      </c>
      <c r="AB151" s="9">
        <v>5.9379999999999997</v>
      </c>
      <c r="AC151" s="9">
        <v>6.6879999999999997</v>
      </c>
      <c r="AD151" s="9">
        <v>13</v>
      </c>
      <c r="AE151" s="9">
        <v>17.62</v>
      </c>
      <c r="AF151" s="9">
        <v>23.44</v>
      </c>
      <c r="AG151" s="9">
        <v>113.94</v>
      </c>
      <c r="AH151" s="9">
        <v>34.39</v>
      </c>
      <c r="AI151" s="9">
        <v>74.55</v>
      </c>
      <c r="AJ151" s="9">
        <f>(S151*Main!$H$43/Main!$I$42)+(AB151*Main!$H$44/Main!$I$42)+(Y151*Main!$H$45/Main!$I$42)+(AC151*Main!$H$46/Main!$I$42)+(AA151*Main!$H$47/Main!$I$42)+(F151*Main!$H$48/Main!$I$42)+(L151*Main!$H$49/Main!$I$42)</f>
        <v>5.8214770000000007</v>
      </c>
    </row>
    <row r="152" spans="1:36" x14ac:dyDescent="0.3">
      <c r="A152" s="3">
        <v>44572</v>
      </c>
      <c r="B152" s="9">
        <v>5.8129999999999997</v>
      </c>
      <c r="C152" s="9">
        <v>7.6379999999999999</v>
      </c>
      <c r="D152" s="9">
        <v>4.5880000000000001</v>
      </c>
      <c r="E152" s="9">
        <v>9.9</v>
      </c>
      <c r="F152" s="9">
        <v>8.2119999999999997</v>
      </c>
      <c r="G152" s="9">
        <v>8.1199999999999992</v>
      </c>
      <c r="H152" s="9">
        <v>9.4719999999999995</v>
      </c>
      <c r="I152" s="9">
        <v>6.57</v>
      </c>
      <c r="J152" s="9">
        <v>7.45</v>
      </c>
      <c r="K152" s="9">
        <v>10.175000000000001</v>
      </c>
      <c r="L152" s="9">
        <v>8.15</v>
      </c>
      <c r="M152" s="9">
        <v>6.85</v>
      </c>
      <c r="N152" s="9">
        <v>6.4749999999999996</v>
      </c>
      <c r="O152" s="9">
        <v>4.25</v>
      </c>
      <c r="P152" s="9">
        <v>6.1950000000000003</v>
      </c>
      <c r="Q152" s="9">
        <v>6.8630000000000004</v>
      </c>
      <c r="R152" s="9">
        <v>5.0279999999999996</v>
      </c>
      <c r="S152" s="9">
        <v>5.5750000000000002</v>
      </c>
      <c r="T152" s="9">
        <v>6.2750000000000004</v>
      </c>
      <c r="U152" s="9">
        <v>6.2549999999999999</v>
      </c>
      <c r="V152" s="9">
        <v>5.7750000000000004</v>
      </c>
      <c r="W152" s="9">
        <v>7.5</v>
      </c>
      <c r="X152" s="9">
        <v>5.76</v>
      </c>
      <c r="Y152" s="9">
        <v>6.0149999999999997</v>
      </c>
      <c r="Z152" s="9">
        <v>6.09</v>
      </c>
      <c r="AA152" s="9">
        <v>6.0049999999999999</v>
      </c>
      <c r="AB152" s="9">
        <v>5.8869999999999996</v>
      </c>
      <c r="AC152" s="9">
        <v>6.55</v>
      </c>
      <c r="AD152" s="9">
        <v>13.225</v>
      </c>
      <c r="AE152" s="9">
        <v>18.41</v>
      </c>
      <c r="AF152" s="9">
        <v>24.28</v>
      </c>
      <c r="AG152" s="9">
        <v>111.61</v>
      </c>
      <c r="AH152" s="9">
        <v>34.31</v>
      </c>
      <c r="AI152" s="9">
        <v>77.849999999999994</v>
      </c>
      <c r="AJ152" s="9">
        <f>(S152*Main!$H$43/Main!$I$42)+(AB152*Main!$H$44/Main!$I$42)+(Y152*Main!$H$45/Main!$I$42)+(AC152*Main!$H$46/Main!$I$42)+(AA152*Main!$H$47/Main!$I$42)+(F152*Main!$H$48/Main!$I$42)+(L152*Main!$H$49/Main!$I$42)</f>
        <v>5.8834489999999997</v>
      </c>
    </row>
    <row r="153" spans="1:36" x14ac:dyDescent="0.3">
      <c r="A153" s="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</row>
    <row r="154" spans="1:36" x14ac:dyDescent="0.3">
      <c r="A154" s="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</row>
    <row r="155" spans="1:36" x14ac:dyDescent="0.3">
      <c r="A155" s="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</row>
    <row r="156" spans="1:36" x14ac:dyDescent="0.3">
      <c r="A156" s="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</row>
    <row r="157" spans="1:36" x14ac:dyDescent="0.3">
      <c r="A157" s="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</row>
    <row r="158" spans="1:36" x14ac:dyDescent="0.3">
      <c r="A158" s="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</row>
    <row r="159" spans="1:36" x14ac:dyDescent="0.3">
      <c r="A159" s="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</row>
    <row r="160" spans="1:36" x14ac:dyDescent="0.3">
      <c r="A160" s="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 t="s">
        <v>130</v>
      </c>
      <c r="AF160" s="9"/>
      <c r="AG160" s="9"/>
      <c r="AH160" s="9"/>
      <c r="AI160" s="9"/>
      <c r="AJ160" s="9"/>
    </row>
    <row r="161" spans="1:36" x14ac:dyDescent="0.3">
      <c r="A161" s="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</row>
    <row r="162" spans="1:36" x14ac:dyDescent="0.3">
      <c r="A162" s="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</row>
    <row r="163" spans="1:36" x14ac:dyDescent="0.3">
      <c r="A163" s="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18">
        <f>IF(AE3&gt;0,1,0)</f>
        <v>1</v>
      </c>
      <c r="AF163" s="18">
        <f>IF(AF3&gt;0,1,0)</f>
        <v>1</v>
      </c>
      <c r="AG163" s="18">
        <f>IF(AG3&gt;0,1,0)</f>
        <v>1</v>
      </c>
      <c r="AH163" s="18">
        <f>IF(AH3&gt;0,1,0)</f>
        <v>1</v>
      </c>
      <c r="AI163" s="18">
        <f>IF(AI3&gt;0,1,0)</f>
        <v>1</v>
      </c>
      <c r="AJ163" s="18"/>
    </row>
    <row r="164" spans="1:36" x14ac:dyDescent="0.3">
      <c r="A164" s="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 t="str">
        <f>(IF(AE3&gt;AE167,"Bearish",IF(AE3&lt;AE167,"Bullish","")))</f>
        <v>Bearish</v>
      </c>
      <c r="AF164" s="9" t="str">
        <f>(IF(AF3&gt;AF167,"Bearish",IF(AF3&lt;AF167,"Bullish","")))</f>
        <v>Bearish</v>
      </c>
      <c r="AG164" s="9" t="str">
        <f>(IF(AG3&gt;AG167,"Bullish",IF(AG3&lt;AG167,"Bearish","")))</f>
        <v>Bullish</v>
      </c>
      <c r="AH164" s="9" t="str">
        <f>(IF(AH3&gt;AH167,"Bearish",IF(AH3&lt;AH167,"Bullish","")))</f>
        <v>Bearish</v>
      </c>
      <c r="AI164" s="9" t="str">
        <f>(IF(AI3&gt;AI167,"Bearish",IF(AI3&lt;AI167,"Bullish","")))</f>
        <v>Bearish</v>
      </c>
      <c r="AJ164" s="9"/>
    </row>
    <row r="165" spans="1:36" x14ac:dyDescent="0.3">
      <c r="A165" s="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t="str">
        <f>(IF(AE4&gt;AE167,"Bearish",IF(AE4&lt;AE167,"Bullish","")))</f>
        <v>Bearish</v>
      </c>
      <c r="AF165" t="str">
        <f>(IF(AF4&gt;AF167,"Bearish",IF(AF4&lt;AF167,"Bullish","")))</f>
        <v>Bearish</v>
      </c>
      <c r="AG165" t="str">
        <f>(IF(AG4&gt;AG167,"Bullish",IF(AG4&lt;AG167,"Bearish","")))</f>
        <v>Bullish</v>
      </c>
      <c r="AH165" t="str">
        <f>(IF(AH4&gt;AH167,"Bearish",IF(AH4&lt;AH167,"Bullish","")))</f>
        <v>Bullish</v>
      </c>
      <c r="AI165" t="str">
        <f>(IF(AI4&gt;AI167,"Bearish",IF(AI4&lt;AI167,"Bullish","")))</f>
        <v>Bearish</v>
      </c>
      <c r="AJ165" s="9"/>
    </row>
    <row r="166" spans="1:36" x14ac:dyDescent="0.3">
      <c r="A166" s="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</row>
    <row r="167" spans="1:36" x14ac:dyDescent="0.3">
      <c r="A167" t="s">
        <v>97</v>
      </c>
      <c r="B167" s="9">
        <f>AVERAGE(B3:B17)</f>
        <v>8.3216666666666672</v>
      </c>
      <c r="C167" s="9">
        <f t="shared" ref="C167:AJ167" si="0">AVERAGE(C3:C17)</f>
        <v>10.138</v>
      </c>
      <c r="D167" s="9">
        <f t="shared" si="0"/>
        <v>5.6543333333333319</v>
      </c>
      <c r="E167" s="9">
        <f t="shared" si="0"/>
        <v>12.656666666666666</v>
      </c>
      <c r="F167" s="9">
        <f t="shared" si="0"/>
        <v>11.95</v>
      </c>
      <c r="G167" s="9">
        <f t="shared" si="0"/>
        <v>9.0560000000000009</v>
      </c>
      <c r="H167" s="9">
        <f t="shared" si="0"/>
        <v>12.197666666666667</v>
      </c>
      <c r="I167" s="9">
        <f t="shared" si="0"/>
        <v>8.6023333333333323</v>
      </c>
      <c r="J167" s="9">
        <f t="shared" si="0"/>
        <v>9.9079999999999995</v>
      </c>
      <c r="K167" s="9">
        <f t="shared" si="0"/>
        <v>12.010333333333334</v>
      </c>
      <c r="L167" s="9">
        <f t="shared" si="0"/>
        <v>11.728</v>
      </c>
      <c r="M167" s="9">
        <f t="shared" si="0"/>
        <v>9.408666666666667</v>
      </c>
      <c r="N167" s="9">
        <f t="shared" si="0"/>
        <v>8.424666666666667</v>
      </c>
      <c r="O167" s="9">
        <f t="shared" si="0"/>
        <v>7.9389999999999992</v>
      </c>
      <c r="P167" s="9">
        <f t="shared" si="0"/>
        <v>11.560399999999998</v>
      </c>
      <c r="Q167" s="9">
        <f t="shared" si="0"/>
        <v>9.1883333333333344</v>
      </c>
      <c r="R167" s="9">
        <f t="shared" si="0"/>
        <v>6.6002000000000001</v>
      </c>
      <c r="S167" s="9">
        <f t="shared" si="0"/>
        <v>10.342133333333333</v>
      </c>
      <c r="T167" s="9">
        <f t="shared" si="0"/>
        <v>8.1666666666666661</v>
      </c>
      <c r="U167" s="9">
        <f t="shared" si="0"/>
        <v>8.4</v>
      </c>
      <c r="V167" s="9">
        <f t="shared" si="0"/>
        <v>8.9773333333333323</v>
      </c>
      <c r="W167" s="9">
        <f t="shared" si="0"/>
        <v>11.569333333333335</v>
      </c>
      <c r="X167" s="9">
        <f t="shared" si="0"/>
        <v>7.9986666666666677</v>
      </c>
      <c r="Y167" s="9">
        <f t="shared" si="0"/>
        <v>10.653666666666668</v>
      </c>
      <c r="Z167" s="9">
        <f t="shared" si="0"/>
        <v>9.7219999999999995</v>
      </c>
      <c r="AA167" s="9">
        <f t="shared" si="0"/>
        <v>8.8186666666666671</v>
      </c>
      <c r="AB167" s="9">
        <f t="shared" si="0"/>
        <v>11.157866666666667</v>
      </c>
      <c r="AC167" s="9">
        <f t="shared" si="0"/>
        <v>7.426333333333333</v>
      </c>
      <c r="AD167" s="9">
        <f t="shared" si="0"/>
        <v>13.897533333333335</v>
      </c>
      <c r="AE167" s="9">
        <f>AVERAGE(AE3:AE17)</f>
        <v>21.977333333333334</v>
      </c>
      <c r="AF167" s="9">
        <f t="shared" si="0"/>
        <v>27.939333333333327</v>
      </c>
      <c r="AG167" s="9">
        <f t="shared" si="0"/>
        <v>89.637999999999991</v>
      </c>
      <c r="AH167" s="9">
        <f t="shared" si="0"/>
        <v>48.117333333333335</v>
      </c>
      <c r="AI167" s="9">
        <f t="shared" si="0"/>
        <v>122.33666666666664</v>
      </c>
      <c r="AJ167" s="9">
        <f t="shared" si="0"/>
        <v>10.232831333333335</v>
      </c>
    </row>
    <row r="168" spans="1:36" x14ac:dyDescent="0.3">
      <c r="A168" t="s">
        <v>98</v>
      </c>
      <c r="B168" s="9">
        <f>AVERAGE(B3:B68)</f>
        <v>8.6551212121212107</v>
      </c>
      <c r="C168" s="9">
        <f t="shared" ref="C168:AD168" si="1">AVERAGE(C3:C68)</f>
        <v>11.032348484848484</v>
      </c>
      <c r="D168" s="9">
        <f t="shared" si="1"/>
        <v>5.9833787878787854</v>
      </c>
      <c r="E168" s="9">
        <f t="shared" si="1"/>
        <v>14.442500000000004</v>
      </c>
      <c r="F168" s="9">
        <f t="shared" si="1"/>
        <v>12.434121212121211</v>
      </c>
      <c r="G168" s="9">
        <f t="shared" si="1"/>
        <v>9.4194999999999993</v>
      </c>
      <c r="H168" s="9">
        <f t="shared" si="1"/>
        <v>13.463712121212122</v>
      </c>
      <c r="I168" s="9">
        <f t="shared" si="1"/>
        <v>8.6537121212121253</v>
      </c>
      <c r="J168" s="9">
        <f t="shared" si="1"/>
        <v>10.914424242424239</v>
      </c>
      <c r="K168" s="9">
        <f t="shared" si="1"/>
        <v>14.130606060606061</v>
      </c>
      <c r="L168" s="9">
        <f t="shared" si="1"/>
        <v>12.262727272727268</v>
      </c>
      <c r="M168" s="9">
        <f t="shared" si="1"/>
        <v>9.9672727272727286</v>
      </c>
      <c r="N168" s="9">
        <f t="shared" si="1"/>
        <v>8.646590909090909</v>
      </c>
      <c r="O168" s="9">
        <f t="shared" si="1"/>
        <v>8.1124999999999989</v>
      </c>
      <c r="P168" s="9">
        <f t="shared" si="1"/>
        <v>12.466939393939391</v>
      </c>
      <c r="Q168" s="9">
        <f t="shared" si="1"/>
        <v>9.7529242424242462</v>
      </c>
      <c r="R168" s="9">
        <f t="shared" si="1"/>
        <v>7.3526212121212131</v>
      </c>
      <c r="S168" s="9">
        <f t="shared" si="1"/>
        <v>10.00812121212121</v>
      </c>
      <c r="T168" s="9">
        <f t="shared" si="1"/>
        <v>8.8499242424242404</v>
      </c>
      <c r="U168" s="9">
        <f t="shared" si="1"/>
        <v>8.6086363636363608</v>
      </c>
      <c r="V168" s="9">
        <f t="shared" si="1"/>
        <v>9.5117424242424224</v>
      </c>
      <c r="W168" s="9">
        <f t="shared" si="1"/>
        <v>12.830954545454544</v>
      </c>
      <c r="X168" s="9">
        <f t="shared" si="1"/>
        <v>8.6978787878787873</v>
      </c>
      <c r="Y168" s="9">
        <f t="shared" si="1"/>
        <v>10.731818181818182</v>
      </c>
      <c r="Z168" s="9">
        <f t="shared" si="1"/>
        <v>11.069166666666661</v>
      </c>
      <c r="AA168" s="9">
        <f t="shared" si="1"/>
        <v>8.9684242424242413</v>
      </c>
      <c r="AB168" s="9">
        <f t="shared" si="1"/>
        <v>11.681606060606059</v>
      </c>
      <c r="AC168" s="9">
        <f t="shared" si="1"/>
        <v>7.7486363636363604</v>
      </c>
      <c r="AD168" s="9">
        <f t="shared" si="1"/>
        <v>15.035500000000006</v>
      </c>
      <c r="AE168" s="9">
        <f t="shared" ref="AE168:AJ168" si="2">AVERAGE(AE3:AE68)</f>
        <v>25.01378787878788</v>
      </c>
      <c r="AF168" s="9">
        <f t="shared" si="2"/>
        <v>31.369999999999994</v>
      </c>
      <c r="AG168" s="9">
        <f t="shared" si="2"/>
        <v>90.938181818181832</v>
      </c>
      <c r="AH168" s="9">
        <f t="shared" si="2"/>
        <v>48.645909090909086</v>
      </c>
      <c r="AI168" s="9">
        <f t="shared" si="2"/>
        <v>125.25969696969696</v>
      </c>
      <c r="AJ168" s="9">
        <f t="shared" si="2"/>
        <v>10.177085606060606</v>
      </c>
    </row>
    <row r="170" spans="1:36" x14ac:dyDescent="0.3">
      <c r="B170" s="5" t="str">
        <f>IF(B3&gt;B167,"Bearish",IF(B3&lt;B167,"Bullish",""))</f>
        <v>Bearish</v>
      </c>
      <c r="C170" s="5" t="str">
        <f t="shared" ref="C170:AD170" si="3">IF(C3&gt;C167,"Bearish",IF(C3&lt;C167,"Bullish",""))</f>
        <v>Bearish</v>
      </c>
      <c r="D170" s="5" t="str">
        <f t="shared" si="3"/>
        <v>Bearish</v>
      </c>
      <c r="E170" s="5" t="str">
        <f t="shared" si="3"/>
        <v>Bearish</v>
      </c>
      <c r="F170" s="5" t="str">
        <f t="shared" si="3"/>
        <v>Bearish</v>
      </c>
      <c r="G170" s="5" t="str">
        <f t="shared" si="3"/>
        <v>Bearish</v>
      </c>
      <c r="H170" s="5" t="str">
        <f t="shared" si="3"/>
        <v>Bearish</v>
      </c>
      <c r="I170" s="5" t="str">
        <f t="shared" si="3"/>
        <v>Bearish</v>
      </c>
      <c r="J170" s="5" t="str">
        <f t="shared" si="3"/>
        <v>Bearish</v>
      </c>
      <c r="K170" s="5" t="str">
        <f t="shared" si="3"/>
        <v>Bearish</v>
      </c>
      <c r="L170" s="5" t="str">
        <f t="shared" si="3"/>
        <v>Bearish</v>
      </c>
      <c r="M170" s="5" t="str">
        <f t="shared" si="3"/>
        <v>Bearish</v>
      </c>
      <c r="N170" s="5" t="str">
        <f t="shared" si="3"/>
        <v>Bearish</v>
      </c>
      <c r="O170" s="5" t="str">
        <f t="shared" si="3"/>
        <v>Bearish</v>
      </c>
      <c r="P170" s="5" t="str">
        <f t="shared" si="3"/>
        <v>Bearish</v>
      </c>
      <c r="Q170" s="5" t="str">
        <f t="shared" si="3"/>
        <v>Bearish</v>
      </c>
      <c r="R170" s="5" t="str">
        <f t="shared" si="3"/>
        <v>Bearish</v>
      </c>
      <c r="S170" s="5" t="str">
        <f t="shared" si="3"/>
        <v>Bearish</v>
      </c>
      <c r="T170" s="5" t="str">
        <f t="shared" si="3"/>
        <v>Bearish</v>
      </c>
      <c r="U170" s="5" t="str">
        <f t="shared" si="3"/>
        <v>Bearish</v>
      </c>
      <c r="V170" s="5" t="str">
        <f t="shared" si="3"/>
        <v>Bearish</v>
      </c>
      <c r="W170" s="5" t="str">
        <f t="shared" si="3"/>
        <v>Bearish</v>
      </c>
      <c r="X170" s="5" t="str">
        <f t="shared" si="3"/>
        <v>Bearish</v>
      </c>
      <c r="Y170" s="5" t="str">
        <f t="shared" si="3"/>
        <v>Bearish</v>
      </c>
      <c r="Z170" s="5" t="str">
        <f t="shared" si="3"/>
        <v>Bearish</v>
      </c>
      <c r="AA170" s="5" t="str">
        <f>IF(AA3&gt;AA167,"Bullish",IF(AA3&lt;AA167,"Bearish",""))</f>
        <v>Bullish</v>
      </c>
      <c r="AB170" s="5" t="str">
        <f>IF(AB3&gt;AB167,"Bullish",IF(AB3&lt;AB167,"Bearish",""))</f>
        <v>Bullish</v>
      </c>
      <c r="AC170" s="5" t="str">
        <f>IF(AC3&gt;AC167,"Bullish",IF(AC3&lt;AC167,"Bearish",""))</f>
        <v>Bullish</v>
      </c>
      <c r="AD170" s="5" t="str">
        <f t="shared" si="3"/>
        <v>Bearish</v>
      </c>
      <c r="AE170" s="5" t="str">
        <f>IF(AE163=1,AE164,AE165)</f>
        <v>Bearish</v>
      </c>
      <c r="AF170" s="5" t="str">
        <f>IF(AF163=1,AF164,AF165)</f>
        <v>Bearish</v>
      </c>
      <c r="AG170" s="5" t="str">
        <f>IF(AG163=1,AG164,AG165)</f>
        <v>Bullish</v>
      </c>
      <c r="AH170" s="5" t="str">
        <f>IF(AH163=1,AH164,AH165)</f>
        <v>Bearish</v>
      </c>
      <c r="AI170" s="5" t="str">
        <f>IF(AI163=1,AI164,AI165)</f>
        <v>Bearish</v>
      </c>
      <c r="AJ170" s="5" t="str">
        <f>IF(AJ3&gt;AJ167,"Bearish",IF(AJ3&lt;AJ167,"Bullish",""))</f>
        <v>Bearish</v>
      </c>
    </row>
    <row r="171" spans="1:36" x14ac:dyDescent="0.3">
      <c r="B171" s="5" t="str">
        <f>IF(AND(B3&gt;B167,B3&gt;B168),"Bearish",IF(AND(B3&lt;B167,B3&lt;B168),"Bullish","Neutral"))</f>
        <v>Bearish</v>
      </c>
      <c r="C171" s="5" t="str">
        <f t="shared" ref="C171:AJ171" si="4">IF(AND(C3&gt;C167,C3&gt;C168),"Bearish",IF(AND(C3&lt;C167,C3&lt;C168),"Bullish","Neutral"))</f>
        <v>Neutral</v>
      </c>
      <c r="D171" s="5" t="str">
        <f t="shared" si="4"/>
        <v>Neutral</v>
      </c>
      <c r="E171" s="5" t="str">
        <f t="shared" si="4"/>
        <v>Neutral</v>
      </c>
      <c r="F171" s="5" t="str">
        <f t="shared" si="4"/>
        <v>Bearish</v>
      </c>
      <c r="G171" s="5" t="str">
        <f t="shared" si="4"/>
        <v>Bearish</v>
      </c>
      <c r="H171" s="5" t="str">
        <f t="shared" si="4"/>
        <v>Neutral</v>
      </c>
      <c r="I171" s="5" t="str">
        <f t="shared" si="4"/>
        <v>Bearish</v>
      </c>
      <c r="J171" s="5" t="str">
        <f t="shared" si="4"/>
        <v>Neutral</v>
      </c>
      <c r="K171" s="5" t="str">
        <f t="shared" si="4"/>
        <v>Neutral</v>
      </c>
      <c r="L171" s="5" t="str">
        <f t="shared" si="4"/>
        <v>Bearish</v>
      </c>
      <c r="M171" s="5" t="str">
        <f t="shared" si="4"/>
        <v>Bearish</v>
      </c>
      <c r="N171" s="5" t="str">
        <f t="shared" si="4"/>
        <v>Bearish</v>
      </c>
      <c r="O171" s="5" t="str">
        <f t="shared" si="4"/>
        <v>Bearish</v>
      </c>
      <c r="P171" s="5" t="str">
        <f t="shared" si="4"/>
        <v>Neutral</v>
      </c>
      <c r="Q171" s="5" t="str">
        <f t="shared" si="4"/>
        <v>Bearish</v>
      </c>
      <c r="R171" s="5" t="str">
        <f t="shared" si="4"/>
        <v>Bearish</v>
      </c>
      <c r="S171" s="5" t="str">
        <f t="shared" si="4"/>
        <v>Bearish</v>
      </c>
      <c r="T171" s="5" t="str">
        <f t="shared" si="4"/>
        <v>Neutral</v>
      </c>
      <c r="U171" s="5" t="str">
        <f t="shared" si="4"/>
        <v>Bearish</v>
      </c>
      <c r="V171" s="5" t="str">
        <f t="shared" si="4"/>
        <v>Bearish</v>
      </c>
      <c r="W171" s="5" t="str">
        <f t="shared" si="4"/>
        <v>Neutral</v>
      </c>
      <c r="X171" s="5" t="str">
        <f t="shared" si="4"/>
        <v>Neutral</v>
      </c>
      <c r="Y171" s="5" t="str">
        <f t="shared" si="4"/>
        <v>Bearish</v>
      </c>
      <c r="Z171" s="5" t="str">
        <f t="shared" si="4"/>
        <v>Neutral</v>
      </c>
      <c r="AA171" s="5" t="str">
        <f>IF(AND(AA3&gt;AA167,AA3&gt;AA168),"Bullish",IF(AND(AA3&lt;AA167,AA3&lt;AA168),"Bearish","Neutral"))</f>
        <v>Bullish</v>
      </c>
      <c r="AB171" s="5" t="str">
        <f>IF(AND(AB3&gt;AB167,AB3&gt;AB168),"Bullish",IF(AND(AB3&lt;AB167,AB3&lt;AB168),"Bearish","Neutral"))</f>
        <v>Bullish</v>
      </c>
      <c r="AC171" s="5" t="str">
        <f>IF(AND(AC3&gt;AC167,AC3&gt;AC168),"Bullish",IF(AND(AC3&lt;AC167,AC3&lt;AC168),"Bearish","Neutral"))</f>
        <v>Bullish</v>
      </c>
      <c r="AD171" s="5" t="str">
        <f t="shared" si="4"/>
        <v>Neutral</v>
      </c>
      <c r="AE171" s="5" t="str">
        <f t="shared" si="4"/>
        <v>Bearish</v>
      </c>
      <c r="AF171" s="5" t="str">
        <f t="shared" si="4"/>
        <v>Bearish</v>
      </c>
      <c r="AG171" s="5" t="str">
        <f t="shared" si="4"/>
        <v>Bearish</v>
      </c>
      <c r="AH171" s="5" t="str">
        <f t="shared" si="4"/>
        <v>Bearish</v>
      </c>
      <c r="AI171" s="5" t="str">
        <f t="shared" si="4"/>
        <v>Bearish</v>
      </c>
      <c r="AJ171" s="5" t="str">
        <f t="shared" si="4"/>
        <v>Bearish</v>
      </c>
    </row>
    <row r="173" spans="1:36" x14ac:dyDescent="0.3">
      <c r="AE173">
        <f>IFERROR(_xlfn.PERCENTRANK.INC(AE3:AE68,AE3),"")</f>
        <v>0.66100000000000003</v>
      </c>
      <c r="AF173">
        <f>IFERROR(_xlfn.PERCENTRANK.INC(AF3:AF68,AF3),"")</f>
        <v>0.56899999999999995</v>
      </c>
      <c r="AG173">
        <f>IFERROR(_xlfn.PERCENTRANK.INC(AG3:AG68,AG3),"")</f>
        <v>0.67600000000000005</v>
      </c>
      <c r="AH173">
        <f>IFERROR(_xlfn.PERCENTRANK.INC(AH3:AH68,AH3),"")</f>
        <v>0.70699999999999996</v>
      </c>
      <c r="AI173">
        <f>IFERROR(_xlfn.PERCENTRANK.INC(AI3:AI68,AI3),"")</f>
        <v>0.55300000000000005</v>
      </c>
    </row>
    <row r="174" spans="1:36" x14ac:dyDescent="0.3">
      <c r="AE174">
        <f>IFERROR(_xlfn.PERCENTRANK.INC(AE8:AE73,AE3),"")</f>
        <v>0.60099999999999998</v>
      </c>
      <c r="AF174">
        <f>IFERROR(_xlfn.PERCENTRANK.INC(AF8:AF73,AF3),"")</f>
        <v>0.51900000000000002</v>
      </c>
      <c r="AG174">
        <f>IFERROR(_xlfn.PERCENTRANK.INC(AG8:AG73,AG3),"")</f>
        <v>0.63200000000000001</v>
      </c>
      <c r="AH174">
        <f>IFERROR(_xlfn.PERCENTRANK.INC(AH8:AH73,AH3),"")</f>
        <v>0.68400000000000005</v>
      </c>
      <c r="AI174">
        <f>IFERROR(_xlfn.PERCENTRANK.INC(AI8:AI73,AI3),"")</f>
        <v>0.6</v>
      </c>
    </row>
    <row r="175" spans="1:36" x14ac:dyDescent="0.3">
      <c r="A175" t="s">
        <v>101</v>
      </c>
      <c r="B175" s="10">
        <f>_xlfn.PERCENTRANK.INC(B3:B68,B3)</f>
        <v>0.63</v>
      </c>
      <c r="C175" s="10">
        <f t="shared" ref="C175:Z175" si="5">_xlfn.PERCENTRANK.INC(C3:C68,C3)</f>
        <v>0.43</v>
      </c>
      <c r="D175" s="10">
        <f t="shared" si="5"/>
        <v>0.53800000000000003</v>
      </c>
      <c r="E175" s="10">
        <f t="shared" si="5"/>
        <v>0.16900000000000001</v>
      </c>
      <c r="F175" s="10">
        <f t="shared" si="5"/>
        <v>0.66100000000000003</v>
      </c>
      <c r="G175" s="10">
        <f>_xlfn.PERCENTRANK.INC(G3:G68,G3)</f>
        <v>0.6</v>
      </c>
      <c r="H175" s="10">
        <f t="shared" si="5"/>
        <v>0.23</v>
      </c>
      <c r="I175" s="10">
        <f t="shared" si="5"/>
        <v>0.78400000000000003</v>
      </c>
      <c r="J175" s="10">
        <f t="shared" si="5"/>
        <v>0.44600000000000001</v>
      </c>
      <c r="K175" s="10">
        <f t="shared" si="5"/>
        <v>9.1999999999999998E-2</v>
      </c>
      <c r="L175" s="10">
        <f t="shared" si="5"/>
        <v>0.69199999999999995</v>
      </c>
      <c r="M175" s="10">
        <f t="shared" si="5"/>
        <v>0.72299999999999998</v>
      </c>
      <c r="N175" s="10">
        <f t="shared" si="5"/>
        <v>0.66100000000000003</v>
      </c>
      <c r="O175" s="10">
        <f t="shared" si="5"/>
        <v>0.89200000000000002</v>
      </c>
      <c r="P175" s="10">
        <f t="shared" si="5"/>
        <v>0.50700000000000001</v>
      </c>
      <c r="Q175" s="10">
        <f t="shared" si="5"/>
        <v>0.67600000000000005</v>
      </c>
      <c r="R175" s="10">
        <f t="shared" si="5"/>
        <v>0.66100000000000003</v>
      </c>
      <c r="S175" s="10">
        <f t="shared" si="5"/>
        <v>0.83</v>
      </c>
      <c r="T175" s="10">
        <f t="shared" si="5"/>
        <v>0.43</v>
      </c>
      <c r="U175" s="10">
        <f t="shared" si="5"/>
        <v>0.69199999999999995</v>
      </c>
      <c r="V175" s="10">
        <f t="shared" si="5"/>
        <v>0.72299999999999998</v>
      </c>
      <c r="W175" s="10">
        <f t="shared" si="5"/>
        <v>0.33800000000000002</v>
      </c>
      <c r="X175" s="10">
        <f t="shared" si="5"/>
        <v>0.49199999999999999</v>
      </c>
      <c r="Y175" s="10">
        <f t="shared" si="5"/>
        <v>0.84599999999999997</v>
      </c>
      <c r="Z175" s="10">
        <f t="shared" si="5"/>
        <v>0.33800000000000002</v>
      </c>
      <c r="AA175" s="10">
        <f>1-(_xlfn.PERCENTRANK.INC(AA3:AA68,AA3))</f>
        <v>0.21599999999999997</v>
      </c>
      <c r="AB175" s="10">
        <f>1-(_xlfn.PERCENTRANK.INC(AB3:AB68,AB3))</f>
        <v>0.41600000000000004</v>
      </c>
      <c r="AC175" s="10">
        <f>1-(_xlfn.PERCENTRANK.INC(AC3:AC68,AC3))</f>
        <v>0.43100000000000005</v>
      </c>
      <c r="AD175" s="10">
        <f>_xlfn.PERCENTRANK.INC(AD3:AD68,AD3)</f>
        <v>0.246</v>
      </c>
      <c r="AE175" s="10">
        <f>IF(AE3="",_xlfn.PERCENTRANK.INC(AE4:AE69,AE4),IF(AE4="",_xlfn.PERCENTRANK.INC(AE5:AE70,AE5),_xlfn.PERCENTRANK.INC(AE3:AE68,AE3)))</f>
        <v>0.66100000000000003</v>
      </c>
      <c r="AF175" s="10">
        <f>IF(AF3="",_xlfn.PERCENTRANK.INC(AF4:AF69,AF4),IF(AF4="",_xlfn.PERCENTRANK.INC(AF5:AF70,AF5),_xlfn.PERCENTRANK.INC(AF3:AF68,AF3)))</f>
        <v>0.56899999999999995</v>
      </c>
      <c r="AG175" s="10">
        <f>IF(AG3="",_xlfn.PERCENTRANK.INC(AG4:AG69,AG4),IF(AG4="",_xlfn.PERCENTRANK.INC(AG5:AG70,AG5),_xlfn.PERCENTRANK.INC(AG3:AG68,AG3)))</f>
        <v>0.67600000000000005</v>
      </c>
      <c r="AH175" s="10">
        <f>IF(AH3="",_xlfn.PERCENTRANK.INC(AH4:AH69,AH4),IF(AH4="",_xlfn.PERCENTRANK.INC(AH5:AH70,AH5),_xlfn.PERCENTRANK.INC(AH3:AH68,AH3)))</f>
        <v>0.70699999999999996</v>
      </c>
      <c r="AI175" s="10">
        <f>IF(AI3="",_xlfn.PERCENTRANK.INC(AI4:AI69,AI4),IF(AI4="",_xlfn.PERCENTRANK.INC(AI5:AI70,AI5),_xlfn.PERCENTRANK.INC(AI3:AI68,AI3)))</f>
        <v>0.55300000000000005</v>
      </c>
      <c r="AJ175" s="10">
        <f>IF(AJ173="",_xlfn.PERCENTRANK.INC(AJ4:AJ69,AJ4),AJ173)</f>
        <v>0.83</v>
      </c>
    </row>
    <row r="176" spans="1:36" x14ac:dyDescent="0.3">
      <c r="B176" s="10">
        <f t="shared" ref="B176:N176" si="6">IFERROR(_xlfn.PERCENTRANK.INC(B8:B73,B3),B175)</f>
        <v>0.57299999999999995</v>
      </c>
      <c r="C176" s="10">
        <f t="shared" si="6"/>
        <v>0.35399999999999998</v>
      </c>
      <c r="D176" s="10">
        <f t="shared" si="6"/>
        <v>0.46200000000000002</v>
      </c>
      <c r="E176" s="10">
        <f t="shared" si="6"/>
        <v>0.13</v>
      </c>
      <c r="F176" s="10">
        <f t="shared" si="6"/>
        <v>0.60499999999999998</v>
      </c>
      <c r="G176" s="10">
        <f t="shared" si="6"/>
        <v>0.6</v>
      </c>
      <c r="H176" s="10">
        <f t="shared" si="6"/>
        <v>0.20599999999999999</v>
      </c>
      <c r="I176" s="10">
        <f t="shared" si="6"/>
        <v>0.749</v>
      </c>
      <c r="J176" s="10">
        <f t="shared" si="6"/>
        <v>0.378</v>
      </c>
      <c r="K176" s="10">
        <f t="shared" si="6"/>
        <v>5.2999999999999999E-2</v>
      </c>
      <c r="L176" s="10">
        <f t="shared" si="6"/>
        <v>0.63800000000000001</v>
      </c>
      <c r="M176" s="10">
        <f t="shared" si="6"/>
        <v>0.64700000000000002</v>
      </c>
      <c r="N176" s="10">
        <f t="shared" si="6"/>
        <v>0.69299999999999995</v>
      </c>
      <c r="O176" s="10">
        <f>IFERROR(_xlfn.PERCENTRANK.INC(O8:O73,O3),O175)</f>
        <v>0.91</v>
      </c>
      <c r="P176" s="10">
        <f t="shared" ref="P176:X176" si="7">IFERROR(_xlfn.PERCENTRANK.INC(P8:P73,P3),P175)</f>
        <v>0.51</v>
      </c>
      <c r="Q176" s="10">
        <f t="shared" si="7"/>
        <v>0.61699999999999999</v>
      </c>
      <c r="R176" s="10">
        <f t="shared" si="7"/>
        <v>0.58799999999999997</v>
      </c>
      <c r="S176" s="10">
        <f t="shared" si="7"/>
        <v>0.86299999999999999</v>
      </c>
      <c r="T176" s="10">
        <f t="shared" si="7"/>
        <v>0.376</v>
      </c>
      <c r="U176" s="10">
        <f t="shared" si="7"/>
        <v>0.71899999999999997</v>
      </c>
      <c r="V176" s="10">
        <f t="shared" si="7"/>
        <v>0.69699999999999995</v>
      </c>
      <c r="W176" s="10">
        <f t="shared" si="7"/>
        <v>0.3</v>
      </c>
      <c r="X176" s="10">
        <f t="shared" si="7"/>
        <v>0.42299999999999999</v>
      </c>
      <c r="Y176" s="10">
        <f t="shared" ref="Y176:AD176" si="8">_xlfn.PERCENTRANK.INC(Y8:Y73,Y3)</f>
        <v>0.85299999999999998</v>
      </c>
      <c r="Z176" s="10">
        <f t="shared" si="8"/>
        <v>0.28599999999999998</v>
      </c>
      <c r="AA176" s="10">
        <f t="shared" si="8"/>
        <v>0.80300000000000005</v>
      </c>
      <c r="AB176" s="10">
        <f t="shared" si="8"/>
        <v>0.63600000000000001</v>
      </c>
      <c r="AC176" s="10">
        <f t="shared" si="8"/>
        <v>0.51900000000000002</v>
      </c>
      <c r="AD176" s="10">
        <f t="shared" si="8"/>
        <v>0.20399999999999999</v>
      </c>
      <c r="AE176" s="10">
        <f>IF(AE8="",_xlfn.PERCENTRANK.INC(AE9:AE74,AE9),IF(AE9="",_xlfn.PERCENTRANK.INC(AE10:AE75,AE10),_xlfn.PERCENTRANK.INC(AE8:AE73,AE8)))</f>
        <v>0.38400000000000001</v>
      </c>
      <c r="AF176" s="10">
        <f>IF(AF8="",_xlfn.PERCENTRANK.INC(AF9:AF74,AF9),IF(AF9="",_xlfn.PERCENTRANK.INC(AF10:AF75,AF10),_xlfn.PERCENTRANK.INC(AF8:AF73,AF8)))</f>
        <v>0.32300000000000001</v>
      </c>
      <c r="AG176" s="10">
        <f>IF(AG8="",_xlfn.PERCENTRANK.INC(AG9:AG74,AG9),IF(AG9="",_xlfn.PERCENTRANK.INC(AG10:AG75,AG10),_xlfn.PERCENTRANK.INC(AG8:AG73,AG8)))</f>
        <v>0.72299999999999998</v>
      </c>
      <c r="AH176" s="10">
        <f>IF(AH8="",_xlfn.PERCENTRANK.INC(AH9:AH74,AH9),IF(AH9="",_xlfn.PERCENTRANK.INC(AH10:AH75,AH10),_xlfn.PERCENTRANK.INC(AH8:AH73,AH8)))</f>
        <v>0.35299999999999998</v>
      </c>
      <c r="AI176" s="10">
        <f>IF(AI8="",_xlfn.PERCENTRANK.INC(AI9:AI74,AI9),IF(AI9="",_xlfn.PERCENTRANK.INC(AI10:AI75,AI10),_xlfn.PERCENTRANK.INC(AI8:AI73,AI8)))</f>
        <v>0.73799999999999999</v>
      </c>
      <c r="AJ176" s="10">
        <f>IFERROR(_xlfn.PERCENTRANK.INC(AJ8:AJ73,AJ3),AJ175)</f>
        <v>0.82699999999999996</v>
      </c>
    </row>
    <row r="177" spans="2:30" x14ac:dyDescent="0.3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</row>
    <row r="179" spans="2:30" x14ac:dyDescent="0.3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</row>
  </sheetData>
  <sheetProtection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Arno</dc:creator>
  <cp:lastModifiedBy>User</cp:lastModifiedBy>
  <dcterms:created xsi:type="dcterms:W3CDTF">2021-02-12T09:32:43Z</dcterms:created>
  <dcterms:modified xsi:type="dcterms:W3CDTF">2022-08-31T11:29:19Z</dcterms:modified>
</cp:coreProperties>
</file>